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8BFE0CF-7D2B-428B-8905-55BFAF8631F9}" xr6:coauthVersionLast="47" xr6:coauthVersionMax="47" xr10:uidLastSave="{00000000-0000-0000-0000-000000000000}"/>
  <bookViews>
    <workbookView xWindow="-1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Log'!$A$1:$G$1851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G22" i="7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9" i="8"/>
  <c r="B10" i="8"/>
  <c r="B11" i="8"/>
  <c r="B12" i="8"/>
  <c r="B13" i="8"/>
  <c r="B14" i="8"/>
  <c r="B15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16" i="8"/>
  <c r="B17" i="8"/>
  <c r="B18" i="8"/>
  <c r="B19" i="8"/>
  <c r="B20" i="8"/>
  <c r="J34" i="5"/>
  <c r="E34" i="5"/>
  <c r="O16" i="5"/>
  <c r="J16" i="5"/>
  <c r="E16" i="5"/>
  <c r="B21" i="8"/>
  <c r="B22" i="8"/>
  <c r="B24" i="8"/>
  <c r="B23" i="8"/>
  <c r="B25" i="8"/>
  <c r="B28" i="8"/>
  <c r="B29" i="8"/>
  <c r="B27" i="8"/>
  <c r="B31" i="8"/>
  <c r="B26" i="8"/>
  <c r="B30" i="8"/>
  <c r="B32" i="8"/>
  <c r="B33" i="8"/>
  <c r="B34" i="8"/>
  <c r="B35" i="8"/>
  <c r="B36" i="8"/>
  <c r="B37" i="8"/>
  <c r="B39" i="8"/>
  <c r="B40" i="8"/>
  <c r="B38" i="8"/>
  <c r="B42" i="8"/>
  <c r="B43" i="8"/>
  <c r="B47" i="8"/>
  <c r="B51" i="8"/>
  <c r="B41" i="8"/>
  <c r="B44" i="8"/>
  <c r="B40" i="2"/>
  <c r="E82" i="11"/>
  <c r="D82" i="11"/>
  <c r="B45" i="8"/>
  <c r="B50" i="8"/>
  <c r="B48" i="8"/>
  <c r="B52" i="8"/>
  <c r="B46" i="8"/>
  <c r="B49" i="8"/>
  <c r="B58" i="8"/>
  <c r="B54" i="8"/>
  <c r="B55" i="8"/>
  <c r="B53" i="8"/>
  <c r="B56" i="8"/>
  <c r="B57" i="8"/>
  <c r="B59" i="8"/>
  <c r="B60" i="8"/>
  <c r="B61" i="8"/>
  <c r="B62" i="8"/>
  <c r="B70" i="8"/>
  <c r="B69" i="8"/>
  <c r="B68" i="8"/>
  <c r="B67" i="8"/>
  <c r="B66" i="8"/>
  <c r="B65" i="8"/>
  <c r="B64" i="8"/>
  <c r="B63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73" i="8"/>
  <c r="B72" i="8"/>
  <c r="B74" i="8"/>
  <c r="B75" i="8"/>
  <c r="B76" i="8"/>
  <c r="B77" i="8"/>
  <c r="B78" i="8"/>
  <c r="B71" i="8"/>
  <c r="B79" i="8"/>
  <c r="B80" i="8"/>
  <c r="B81" i="8"/>
  <c r="B8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5" i="8"/>
  <c r="B84" i="8"/>
  <c r="B87" i="8"/>
  <c r="B86" i="8"/>
  <c r="B90" i="8"/>
  <c r="B89" i="8"/>
  <c r="B83" i="8"/>
  <c r="F14" i="2"/>
  <c r="F2" i="2" s="1"/>
  <c r="B8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850" i="7"/>
  <c r="G1849" i="7" s="1"/>
  <c r="G1848" i="7" s="1"/>
  <c r="G1847" i="7" s="1"/>
  <c r="G1846" i="7" s="1"/>
  <c r="G1845" i="7" s="1"/>
  <c r="G1844" i="7" s="1"/>
  <c r="G1843" i="7" s="1"/>
  <c r="G1842" i="7" s="1"/>
  <c r="G1841" i="7" s="1"/>
  <c r="G1840" i="7" s="1"/>
  <c r="G1839" i="7" s="1"/>
  <c r="G1838" i="7" s="1"/>
  <c r="G1837" i="7" s="1"/>
  <c r="G1836" i="7" s="1"/>
  <c r="G1835" i="7" s="1"/>
  <c r="G1834" i="7" s="1"/>
  <c r="G1833" i="7" s="1"/>
  <c r="G1832" i="7" s="1"/>
  <c r="G1831" i="7" s="1"/>
  <c r="G1830" i="7" s="1"/>
  <c r="G1829" i="7" s="1"/>
  <c r="G1828" i="7" s="1"/>
  <c r="G1827" i="7" s="1"/>
  <c r="G1826" i="7" s="1"/>
  <c r="G1825" i="7" s="1"/>
  <c r="G1824" i="7" s="1"/>
  <c r="G1823" i="7" s="1"/>
  <c r="G1822" i="7" s="1"/>
  <c r="G1821" i="7" s="1"/>
  <c r="G1820" i="7" s="1"/>
  <c r="G1819" i="7" s="1"/>
  <c r="G1818" i="7" s="1"/>
  <c r="G1817" i="7" s="1"/>
  <c r="G1816" i="7" s="1"/>
  <c r="G1815" i="7" s="1"/>
  <c r="G1814" i="7" s="1"/>
  <c r="G1813" i="7" s="1"/>
  <c r="G1812" i="7" s="1"/>
  <c r="G1811" i="7" s="1"/>
  <c r="G1810" i="7" s="1"/>
  <c r="G1809" i="7" s="1"/>
  <c r="G1808" i="7" s="1"/>
  <c r="G1807" i="7" s="1"/>
  <c r="G1806" i="7" s="1"/>
  <c r="G1805" i="7" s="1"/>
  <c r="G1804" i="7" s="1"/>
  <c r="G1803" i="7" s="1"/>
  <c r="G1802" i="7" s="1"/>
  <c r="G1801" i="7" s="1"/>
  <c r="G1800" i="7" s="1"/>
  <c r="G1799" i="7" s="1"/>
  <c r="G1798" i="7" s="1"/>
  <c r="G1797" i="7" s="1"/>
  <c r="G1796" i="7" s="1"/>
  <c r="G1795" i="7" s="1"/>
  <c r="G1794" i="7" s="1"/>
  <c r="G1793" i="7" s="1"/>
  <c r="G1792" i="7" s="1"/>
  <c r="G1791" i="7" s="1"/>
  <c r="G1790" i="7" s="1"/>
  <c r="G1789" i="7" s="1"/>
  <c r="G1788" i="7" s="1"/>
  <c r="G1787" i="7" s="1"/>
  <c r="G1786" i="7" s="1"/>
  <c r="G1785" i="7" s="1"/>
  <c r="G1784" i="7" s="1"/>
  <c r="G1783" i="7" s="1"/>
  <c r="G1782" i="7" s="1"/>
  <c r="G1781" i="7" s="1"/>
  <c r="G1780" i="7" s="1"/>
  <c r="G1779" i="7" s="1"/>
  <c r="G1778" i="7" s="1"/>
  <c r="G1777" i="7" s="1"/>
  <c r="G1776" i="7" s="1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095" i="7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1067" i="7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1055" i="7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1021" i="7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864" i="7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814" i="7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743" i="7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684" i="7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648" i="7"/>
  <c r="G647" i="7" s="1"/>
  <c r="G646" i="7" s="1"/>
  <c r="G645" i="7" s="1"/>
  <c r="G64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643" i="7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567" i="7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504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503" i="7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462" i="7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410" i="7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344" i="7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304" i="7"/>
  <c r="G303" i="7" s="1"/>
  <c r="G302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301" i="7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98" i="7" l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G40" i="7" l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Z37" i="1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G1" i="7"/>
  <c r="B5" i="2" l="1"/>
  <c r="B7" i="2" s="1"/>
  <c r="F25" i="2" s="1"/>
  <c r="Y38" i="1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F16" i="2" l="1"/>
  <c r="Y39" i="1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36" i="2" l="1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<sst xmlns="http://schemas.openxmlformats.org/spreadsheetml/2006/main" count="5037" uniqueCount="1121">
  <si>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</si>
  <si>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</si>
  <si>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</si>
  <si>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</si>
  <si>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</si>
  <si>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</si>
  <si>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</si>
  <si>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</si>
  <si>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</si>
  <si>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</si>
  <si>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</si>
  <si>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</si>
  <si>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</si>
  <si>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</si>
  <si>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</si>
  <si>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</si>
  <si>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</si>
  <si>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</si>
  <si>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</si>
  <si>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</si>
  <si>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</si>
  <si>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</si>
  <si>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</si>
  <si>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</si>
  <si>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</si>
  <si>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</si>
  <si>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</si>
  <si>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</si>
  <si>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</si>
  <si>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</si>
  <si>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</si>
  <si>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</si>
  <si>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</si>
  <si>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</si>
  <si>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</si>
  <si>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</si>
  <si>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</si>
  <si>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</si>
  <si>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</si>
  <si>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</si>
  <si>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</si>
  <si>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</si>
  <si>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</si>
  <si>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</si>
  <si>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</si>
  <si>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</si>
  <si>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</si>
  <si>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</si>
  <si>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</si>
  <si>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</si>
  <si>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</si>
  <si>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</si>
  <si>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</si>
  <si>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</si>
  <si>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</si>
  <si>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</si>
  <si>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</si>
  <si>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</si>
  <si>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</si>
  <si>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</si>
  <si>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</si>
  <si>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</si>
  <si>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</si>
  <si>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</si>
  <si>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</si>
  <si>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</si>
  <si>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</si>
  <si>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</si>
  <si>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</si>
  <si>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</si>
  <si>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</si>
  <si>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</si>
  <si>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</si>
  <si>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</si>
  <si>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</si>
  <si>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</si>
  <si>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</si>
  <si>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</si>
  <si>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</si>
  <si>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</si>
  <si>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</si>
  <si>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</si>
  <si>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</si>
  <si>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</si>
  <si>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</si>
  <si>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</si>
  <si>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</si>
  <si>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</si>
  <si>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</si>
  <si>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</si>
  <si>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</si>
  <si>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</si>
  <si>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</si>
  <si>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</si>
  <si>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</si>
  <si>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</si>
  <si>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</si>
  <si>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</si>
  <si>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</si>
  <si>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</si>
  <si>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</si>
  <si>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</si>
  <si>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</si>
  <si>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</si>
  <si>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</si>
  <si>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</si>
  <si>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</si>
  <si>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</si>
  <si>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</si>
  <si>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</si>
  <si>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</si>
  <si>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</si>
  <si>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</si>
  <si>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</si>
  <si>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</si>
  <si>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</si>
  <si>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</si>
  <si>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</si>
  <si>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</si>
  <si>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</si>
  <si>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</si>
  <si>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</si>
  <si>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</si>
  <si>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</si>
  <si>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</si>
  <si>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</si>
  <si>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</si>
  <si>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</si>
  <si>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</si>
  <si>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</si>
  <si>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</si>
  <si>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</si>
  <si>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</si>
  <si>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</si>
  <si>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</si>
  <si>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</si>
  <si>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</si>
  <si>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</si>
  <si>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</si>
  <si>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</si>
  <si>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</si>
  <si>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</si>
  <si>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</si>
  <si>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</si>
  <si>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</si>
  <si>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</si>
  <si>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</si>
  <si>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</si>
  <si>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</si>
  <si>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</si>
  <si>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</si>
  <si>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</si>
  <si>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</si>
  <si>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</si>
  <si>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</si>
  <si>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</si>
  <si>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</si>
  <si>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</si>
  <si>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</si>
  <si>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</si>
  <si>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</si>
  <si>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</si>
  <si>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</si>
  <si>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</si>
  <si>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</si>
  <si>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</si>
  <si>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</si>
  <si>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</si>
  <si>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</si>
  <si>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</si>
  <si>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</si>
  <si>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</si>
  <si>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</si>
  <si>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</si>
  <si>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</si>
  <si>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</si>
  <si>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</si>
  <si>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</si>
  <si>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</si>
  <si>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</si>
  <si>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</si>
  <si>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</si>
  <si>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</si>
  <si>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</si>
  <si>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</si>
  <si>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</si>
  <si>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</si>
  <si>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</si>
  <si>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</si>
  <si>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</si>
  <si>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</si>
  <si>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</si>
  <si>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</si>
  <si>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</si>
  <si>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</si>
  <si>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</si>
  <si>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</si>
  <si>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</si>
  <si>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</si>
  <si>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</si>
  <si>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</si>
  <si>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</si>
  <si>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</si>
  <si>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</si>
  <si>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</si>
  <si>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</si>
  <si>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</si>
  <si>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</si>
  <si>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</si>
  <si>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</si>
  <si>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</si>
  <si>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</si>
  <si>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</si>
  <si>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</si>
  <si>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</si>
  <si>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</si>
  <si>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</si>
  <si>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</si>
  <si>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</si>
  <si>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</si>
  <si>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</si>
  <si>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</si>
  <si>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</si>
  <si>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</si>
  <si>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</si>
  <si>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</si>
  <si>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</si>
  <si>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</si>
  <si>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</si>
  <si>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</si>
  <si>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</si>
  <si>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</si>
  <si>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</si>
  <si>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</si>
  <si>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</si>
  <si>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</si>
  <si>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</si>
  <si>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</si>
  <si>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</si>
  <si>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</si>
  <si>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</si>
  <si>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</si>
  <si>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</si>
  <si>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</si>
  <si>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</si>
  <si>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</si>
  <si>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</si>
  <si>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</si>
  <si>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</si>
  <si>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</si>
  <si>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</si>
  <si>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</si>
  <si>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</si>
  <si>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</si>
  <si>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</si>
  <si>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</si>
  <si>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</si>
  <si>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</si>
  <si>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</si>
  <si>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</si>
  <si>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</si>
  <si>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</si>
  <si>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</si>
  <si>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</si>
  <si>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</si>
  <si>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</si>
  <si>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</si>
  <si>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</si>
  <si>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</si>
  <si>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</si>
  <si>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</si>
  <si>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</si>
  <si>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</si>
  <si>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</si>
  <si>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</si>
  <si>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</si>
  <si>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</si>
  <si>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</si>
  <si>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</si>
  <si>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</si>
  <si>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</si>
  <si>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</si>
  <si>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</si>
  <si>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</si>
  <si>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</si>
  <si>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</si>
  <si>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</si>
  <si>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</si>
  <si>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</si>
  <si>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</si>
  <si>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</si>
  <si>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</si>
  <si>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</si>
  <si>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</si>
  <si>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</si>
  <si>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</si>
  <si>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</si>
  <si>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</si>
  <si>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</si>
  <si>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</si>
  <si>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</si>
  <si>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</si>
  <si>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</si>
  <si>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</si>
  <si>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</si>
  <si>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</si>
  <si>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</si>
  <si>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</si>
  <si>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</si>
  <si>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</si>
  <si>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</si>
  <si>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</si>
  <si>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</si>
  <si>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</si>
  <si>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</si>
  <si>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</si>
  <si>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</si>
  <si>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</si>
  <si>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</si>
  <si>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</si>
  <si>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</si>
  <si>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</si>
  <si>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</si>
  <si>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</si>
  <si>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</si>
  <si>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</si>
  <si>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</si>
  <si>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</si>
  <si>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</si>
  <si>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</si>
  <si>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</si>
  <si>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</si>
  <si>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</si>
  <si>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</si>
  <si>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</si>
  <si>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</si>
  <si>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</si>
  <si>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</si>
  <si>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</si>
  <si>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</si>
  <si>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</si>
  <si>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</si>
  <si>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</si>
  <si>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</si>
  <si>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</si>
  <si>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</si>
  <si>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</si>
  <si>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</si>
  <si>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</si>
  <si>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</si>
  <si>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</si>
  <si>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</si>
  <si>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</si>
  <si>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</si>
  <si>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</si>
  <si>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</si>
  <si>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</si>
  <si>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</si>
  <si>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</si>
  <si>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</si>
  <si>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</si>
  <si>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</si>
  <si>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</si>
  <si>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</si>
  <si>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</si>
  <si>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</si>
  <si>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</si>
  <si>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</si>
  <si>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</si>
  <si>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</si>
  <si>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</si>
  <si>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</si>
  <si>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</si>
  <si>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</si>
  <si>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</si>
  <si>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</si>
  <si>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</si>
  <si>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</si>
  <si>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</si>
  <si>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</si>
  <si>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</si>
  <si>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</si>
  <si>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</si>
  <si>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</si>
  <si>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</si>
  <si>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</si>
  <si>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</si>
  <si>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</si>
  <si>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</si>
  <si>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</si>
  <si>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</si>
  <si>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</si>
  <si>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</si>
  <si>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</si>
  <si>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</si>
  <si>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</si>
  <si>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</si>
  <si>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</si>
  <si>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</si>
  <si>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</si>
  <si>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</si>
  <si>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</si>
  <si>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</si>
  <si>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</si>
  <si>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</si>
  <si>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</si>
  <si>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</si>
  <si>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</si>
  <si>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</si>
  <si>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</si>
  <si>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</si>
  <si>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</si>
  <si>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</si>
  <si>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</si>
  <si>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</si>
  <si>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</si>
  <si>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</si>
  <si>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</si>
  <si>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</si>
  <si>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</si>
  <si>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</si>
  <si>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</si>
  <si>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</si>
  <si>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</si>
  <si>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</si>
  <si>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</si>
  <si>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</si>
  <si>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</si>
  <si>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</si>
  <si>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</si>
  <si>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</si>
  <si>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</si>
  <si>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</si>
  <si>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</si>
  <si>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</si>
  <si>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</si>
  <si>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</si>
  <si>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</si>
  <si>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</si>
  <si>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</si>
  <si>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</si>
  <si>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</si>
  <si>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</si>
  <si>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</si>
  <si>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</si>
  <si>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</si>
  <si>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</si>
  <si>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</si>
  <si>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</si>
  <si>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</si>
  <si>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</si>
  <si>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</si>
  <si>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</si>
  <si>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</si>
  <si>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</si>
  <si>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</si>
  <si>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</si>
  <si>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</si>
  <si>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</si>
  <si>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</si>
  <si>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</si>
  <si>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</si>
  <si>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</si>
  <si>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</si>
  <si>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</si>
  <si>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</si>
  <si>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</si>
  <si>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</si>
  <si>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</si>
  <si>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</si>
  <si>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</si>
  <si>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</si>
  <si>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</si>
  <si>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</si>
  <si>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</si>
  <si>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</si>
  <si>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</si>
  <si>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</si>
  <si>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</si>
  <si>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</si>
  <si>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</si>
  <si>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</si>
  <si>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</si>
  <si>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</si>
  <si>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</si>
  <si>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</si>
  <si>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</si>
  <si>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</si>
  <si>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</si>
  <si>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</si>
  <si>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</si>
  <si>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</si>
  <si>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</si>
  <si>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</si>
  <si>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</si>
  <si>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</si>
  <si>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</si>
  <si>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</si>
  <si>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</si>
  <si>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</si>
  <si>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</si>
  <si>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</si>
  <si>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</si>
  <si>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</si>
  <si>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</si>
  <si>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</si>
  <si>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</si>
  <si>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</si>
  <si>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</si>
  <si>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</si>
  <si>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</si>
  <si>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</si>
  <si>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</si>
  <si>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</si>
  <si>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</si>
  <si>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</si>
  <si>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</si>
  <si>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</si>
  <si>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</si>
  <si>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</si>
  <si>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</si>
  <si>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</si>
  <si>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</si>
  <si>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</si>
  <si>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</si>
  <si>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</si>
  <si>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</si>
  <si>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</si>
  <si>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</si>
  <si>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</si>
  <si>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</si>
  <si>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</si>
  <si>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</si>
  <si>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</si>
  <si>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</si>
  <si>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</si>
  <si>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</si>
  <si>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</si>
  <si>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</si>
  <si>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</si>
  <si>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</si>
  <si>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</si>
  <si>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</si>
  <si>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</si>
  <si>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</si>
  <si>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</si>
  <si>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</si>
  <si>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</si>
  <si>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</si>
  <si>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</si>
  <si>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</si>
  <si>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</si>
  <si>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</si>
  <si>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</si>
  <si>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</si>
  <si>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</si>
  <si>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</si>
  <si>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</si>
  <si>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</si>
  <si>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</si>
  <si>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</si>
  <si>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</si>
  <si>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</si>
  <si>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</si>
  <si>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</si>
  <si>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</si>
  <si>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</si>
  <si>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</si>
  <si>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</si>
  <si>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</si>
  <si>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</si>
  <si>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</si>
  <si>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</si>
  <si>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</si>
  <si>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</si>
  <si>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</si>
  <si>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</si>
  <si>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</si>
  <si>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</si>
  <si>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</si>
  <si>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</si>
  <si>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</si>
  <si>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</si>
  <si>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</si>
  <si>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</si>
  <si>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</si>
  <si>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</si>
  <si>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</si>
  <si>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</si>
  <si>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</si>
  <si>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</si>
  <si>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</si>
  <si>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</si>
  <si>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</si>
  <si>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</si>
  <si>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</si>
  <si>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</si>
  <si>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</si>
  <si>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</si>
  <si>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</si>
  <si>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</si>
  <si>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</si>
  <si>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</si>
  <si>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</si>
  <si>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</si>
  <si>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</si>
  <si>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</si>
  <si>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</si>
  <si>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</si>
  <si>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</si>
  <si>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</si>
  <si>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</si>
  <si>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</si>
  <si>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</si>
  <si>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</si>
  <si>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</si>
  <si>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</si>
  <si>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</si>
  <si>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</si>
  <si>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</si>
  <si>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</si>
  <si>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</si>
  <si>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</si>
  <si>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</si>
  <si>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</si>
  <si>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</si>
  <si>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</si>
  <si>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</si>
  <si>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</si>
  <si>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</si>
  <si>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</si>
  <si>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</si>
  <si>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</si>
  <si>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</si>
  <si>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</si>
  <si>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</si>
  <si>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</si>
  <si>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</si>
  <si>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</si>
  <si>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</si>
  <si>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</si>
  <si>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</si>
  <si>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</si>
  <si>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</si>
  <si>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</si>
  <si>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</si>
  <si>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</si>
  <si>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</si>
  <si>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</si>
  <si>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</si>
  <si>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</si>
  <si>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</si>
  <si>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</si>
  <si>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</si>
  <si>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</si>
  <si>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</si>
  <si>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</si>
  <si>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</si>
  <si>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</si>
  <si>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</si>
  <si>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</si>
  <si>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</si>
  <si>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</si>
  <si>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</si>
  <si>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</si>
  <si>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</si>
  <si>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</si>
  <si>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</si>
  <si>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</si>
  <si>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</si>
  <si>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</si>
  <si>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</si>
  <si>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</si>
  <si>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</si>
  <si>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</si>
  <si>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</si>
  <si>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</si>
  <si>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</si>
  <si>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</si>
  <si>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</si>
  <si>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</si>
  <si>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</si>
  <si>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</si>
  <si>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</si>
  <si>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</si>
  <si>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</si>
  <si>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</si>
  <si>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</si>
  <si>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</si>
  <si>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</si>
  <si>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</si>
  <si>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</si>
  <si>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</si>
  <si>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</si>
  <si>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</si>
  <si>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</si>
  <si>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</si>
  <si>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</si>
  <si>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</si>
  <si>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</si>
  <si>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</si>
  <si>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</si>
  <si>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</si>
  <si>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</si>
  <si>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</si>
  <si>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</si>
  <si>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</si>
  <si>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</si>
  <si>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</si>
  <si>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</si>
  <si>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</si>
  <si>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</si>
  <si>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</si>
  <si>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</si>
  <si>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</si>
  <si>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</si>
  <si>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</si>
  <si>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</si>
  <si>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</si>
  <si>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</si>
  <si>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</si>
  <si>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</si>
  <si>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</si>
  <si>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</si>
  <si>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</si>
  <si>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</si>
  <si>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</si>
  <si>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</si>
  <si>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</si>
  <si>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</si>
  <si>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</si>
  <si>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</si>
  <si>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</si>
  <si>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</si>
  <si>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</si>
  <si>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</si>
  <si>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</si>
  <si>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</si>
  <si>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</si>
  <si>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</si>
  <si>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</si>
  <si>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</si>
  <si>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</si>
  <si>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</si>
  <si>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</si>
  <si>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</si>
  <si>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</si>
  <si>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</si>
  <si>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</si>
  <si>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</si>
  <si>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</si>
  <si>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</si>
  <si>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</si>
  <si>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</si>
  <si>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</si>
  <si>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</si>
  <si>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</si>
  <si>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</si>
  <si>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</si>
  <si>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</si>
  <si>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</si>
  <si>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</si>
  <si>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</si>
  <si>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</si>
  <si>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</si>
  <si>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</si>
  <si>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</si>
  <si>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</si>
  <si>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</si>
  <si>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</si>
  <si>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</si>
  <si>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</si>
  <si>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</si>
  <si>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</si>
  <si>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</si>
  <si>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</si>
  <si>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</si>
  <si>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</si>
  <si>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</si>
  <si>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</si>
  <si>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</si>
  <si>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</si>
  <si>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</si>
  <si>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</si>
  <si>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</si>
  <si>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</si>
  <si>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</si>
  <si>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</si>
  <si>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</si>
  <si>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</si>
  <si>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</si>
  <si>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</si>
  <si>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</si>
  <si>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</si>
  <si>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</si>
  <si>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</si>
  <si>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</si>
  <si>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</si>
  <si>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</si>
  <si>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</si>
  <si>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</si>
  <si>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</si>
  <si>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</si>
  <si>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</si>
  <si>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</si>
  <si>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</si>
  <si>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</si>
  <si>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</si>
  <si>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</si>
  <si>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</si>
  <si>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</si>
  <si>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</si>
  <si>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</si>
  <si>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</si>
  <si>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</si>
  <si>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</si>
  <si>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</si>
  <si>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</si>
  <si>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</si>
  <si>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</si>
  <si>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</si>
  <si>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</si>
  <si>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</si>
  <si>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</si>
  <si>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</si>
  <si>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</si>
  <si>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</si>
  <si>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</si>
  <si>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</si>
  <si>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</si>
  <si>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</si>
  <si>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</si>
  <si>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</si>
  <si>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</si>
  <si>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</si>
  <si>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</si>
  <si>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</si>
  <si>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</si>
  <si>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</si>
  <si>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</si>
  <si>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</si>
  <si>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</si>
  <si>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</si>
  <si>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</si>
  <si>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</si>
  <si>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</si>
  <si>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</si>
  <si>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</si>
  <si>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</si>
  <si>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</si>
  <si>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</si>
  <si>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</si>
  <si>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</si>
  <si>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</si>
  <si>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</si>
  <si>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</si>
  <si>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</si>
  <si>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</si>
  <si>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</si>
  <si>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</si>
  <si>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</si>
  <si>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</si>
  <si>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</si>
  <si>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</si>
  <si>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</si>
  <si>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</si>
  <si>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</si>
  <si>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</si>
  <si>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</si>
  <si>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</si>
  <si>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</si>
  <si>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</si>
  <si>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</si>
  <si>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</si>
  <si>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</si>
  <si>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</si>
  <si>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</si>
  <si>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</si>
  <si>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</si>
  <si>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</si>
  <si>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</si>
  <si>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</si>
  <si>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</si>
  <si>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</si>
  <si>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</si>
  <si>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</si>
  <si>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</si>
  <si>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</si>
  <si>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</si>
  <si>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</si>
  <si>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</si>
  <si>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</si>
  <si>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</si>
  <si>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</si>
  <si>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</si>
  <si>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</si>
  <si>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</si>
  <si>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</si>
  <si>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</si>
  <si>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</si>
  <si>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</si>
  <si>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</si>
  <si>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</si>
  <si>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</si>
  <si>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</si>
  <si>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</si>
  <si>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</si>
  <si>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</si>
  <si>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</si>
  <si>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</si>
  <si>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</si>
  <si>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</si>
  <si>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</si>
  <si>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</si>
  <si>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</si>
  <si>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</si>
  <si>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</si>
  <si>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</si>
  <si>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</si>
  <si>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</si>
  <si>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</si>
  <si>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</si>
  <si>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</si>
  <si>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</si>
  <si>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</si>
  <si>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</si>
  <si>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</si>
  <si>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</si>
  <si>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</si>
  <si>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</si>
  <si>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</si>
  <si>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</si>
  <si>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</si>
  <si>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</si>
  <si>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</si>
  <si>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</si>
  <si>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</si>
  <si>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</si>
  <si>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</si>
  <si>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</si>
  <si>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</si>
  <si>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</si>
  <si>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</si>
  <si>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</si>
  <si>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</si>
  <si>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</si>
  <si>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</si>
  <si>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</si>
  <si>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</si>
  <si>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</si>
  <si>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</si>
  <si>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</si>
  <si>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</si>
  <si>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</si>
  <si>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</si>
  <si>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</si>
  <si>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</si>
  <si>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</si>
  <si>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</si>
  <si>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</si>
  <si>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</si>
  <si>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</si>
  <si>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</si>
  <si>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</si>
  <si>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</si>
  <si>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</si>
  <si>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</si>
  <si>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</si>
  <si>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</si>
  <si>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</si>
  <si>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</si>
  <si>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</si>
  <si>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</si>
  <si>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</si>
  <si>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</si>
  <si>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</si>
  <si>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</si>
  <si>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</si>
  <si>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</si>
  <si>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</si>
  <si>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</si>
  <si>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</si>
  <si>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</si>
  <si>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</si>
  <si>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</si>
  <si>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</si>
  <si>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</si>
  <si>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</si>
  <si>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</si>
  <si>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</si>
  <si>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</si>
  <si>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</si>
  <si>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</si>
  <si>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</si>
  <si>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</si>
  <si>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</si>
  <si>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</si>
  <si>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</si>
  <si>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</si>
  <si>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</si>
  <si>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</si>
  <si>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</si>
  <si>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</si>
  <si>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</si>
  <si>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</si>
  <si>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</si>
  <si>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</si>
  <si>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</si>
  <si>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</si>
  <si>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</si>
  <si>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</si>
  <si>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</si>
  <si>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</si>
  <si>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</si>
  <si>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</si>
  <si>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</si>
  <si>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</si>
  <si>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</si>
  <si>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</si>
  <si>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</si>
  <si>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</si>
  <si>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</si>
  <si>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</si>
  <si>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</si>
  <si>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</si>
  <si>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</si>
  <si>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</si>
  <si>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</si>
  <si>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</si>
  <si>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</si>
  <si>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</si>
  <si>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</si>
  <si>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</si>
  <si>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</si>
  <si>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</si>
  <si>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</si>
  <si>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</si>
  <si>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</si>
  <si>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</si>
  <si>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</si>
  <si>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</si>
  <si>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</si>
  <si>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</si>
  <si>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</si>
  <si>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</si>
  <si>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</si>
  <si>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</si>
  <si>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</si>
  <si>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</si>
  <si>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</si>
  <si>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</si>
  <si>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</si>
  <si>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</si>
  <si>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</si>
  <si>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</si>
  <si>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</si>
  <si>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</si>
  <si>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</si>
  <si>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</si>
  <si>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</si>
  <si>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</si>
  <si>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</si>
  <si>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</si>
  <si>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</si>
  <si>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</si>
  <si>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</si>
  <si>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</si>
  <si>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</si>
  <si>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</si>
  <si>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</si>
  <si>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</si>
  <si>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</si>
  <si>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</si>
  <si>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</si>
  <si>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</si>
  <si>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</si>
  <si>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</si>
  <si>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</si>
  <si>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</si>
  <si>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</si>
  <si>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</si>
  <si>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</si>
  <si>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</si>
  <si>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</si>
  <si>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</si>
  <si>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</si>
  <si>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</si>
  <si>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</si>
  <si>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</si>
  <si>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</si>
  <si>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</si>
  <si>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</si>
  <si>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</si>
  <si>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</si>
  <si>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</si>
  <si>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</si>
  <si>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</si>
  <si>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</si>
  <si>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</si>
  <si>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</si>
  <si>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</si>
  <si>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</si>
  <si>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</si>
  <si>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</si>
  <si>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</si>
  <si>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</si>
  <si>
    <t>JM Tax Prep</t>
  </si>
  <si>
    <t>Progressive Field</t>
  </si>
  <si>
    <t>DAZN</t>
  </si>
  <si>
    <t>Southern Tier Brewing</t>
  </si>
  <si>
    <t>Transfer to Venmo - Robin Weiss;Guardians</t>
  </si>
  <si>
    <t>Ohio Tax Return</t>
  </si>
  <si>
    <t>Spirit Halloween</t>
  </si>
  <si>
    <t>NBA TV</t>
  </si>
  <si>
    <t>Hot Topic</t>
  </si>
  <si>
    <t>RB Liquidations</t>
  </si>
  <si>
    <t>Christmas Towne</t>
  </si>
  <si>
    <t>Cedar Point Food</t>
  </si>
  <si>
    <t>Federal Tax Return</t>
  </si>
  <si>
    <t>Xmas Gifts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</si>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</sst>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 t="s">
        <v>1</v>
      </c>
    </row>
    <row r="3" spans="1:1" ht="14.25" customHeight="1" x14ac:dyDescent="0.25">
      <c r="A3" s="2" t="s">
        <v>2</v>
      </c>
    </row>
    <row r="4" spans="1:1" ht="14.25" customHeight="1" x14ac:dyDescent="0.25">
      <c r="A4" s="3" t="s">
        <v>3</v>
      </c>
    </row>
    <row r="5" spans="1:1" ht="14.25" customHeight="1" x14ac:dyDescent="0.25">
      <c r="A5" s="3" t="s">
        <v>4</v>
      </c>
    </row>
    <row r="6" spans="1:1" ht="14.25" customHeight="1" x14ac:dyDescent="0.25">
      <c r="A6" s="3" t="s">
        <v>5</v>
      </c>
    </row>
    <row r="7" spans="1:1" ht="14.25" customHeight="1" x14ac:dyDescent="0.25">
      <c r="A7" s="3" t="s">
        <v>6</v>
      </c>
    </row>
    <row r="8" spans="1:1" ht="14.25" customHeight="1" x14ac:dyDescent="0.25">
      <c r="A8" s="3" t="s">
        <v>7</v>
      </c>
    </row>
    <row r="9" spans="1:1" ht="14.25" customHeight="1" x14ac:dyDescent="0.25">
      <c r="A9" s="3" t="s">
        <v>8</v>
      </c>
    </row>
    <row r="10" spans="1:1" ht="14.25" customHeight="1" x14ac:dyDescent="0.25">
      <c r="A10" s="3" t="s">
        <v>9</v>
      </c>
    </row>
    <row r="11" spans="1:1" ht="14.25" customHeight="1" x14ac:dyDescent="0.25">
      <c r="A11" s="3" t="s">
        <v>10</v>
      </c>
    </row>
    <row r="12" spans="1:1" ht="14.25" customHeight="1" x14ac:dyDescent="0.25">
      <c r="A12" s="3" t="s">
        <v>11</v>
      </c>
    </row>
    <row r="13" spans="1:1" ht="14.25" customHeight="1" x14ac:dyDescent="0.25">
      <c r="A13" s="3" t="s">
        <v>12</v>
      </c>
    </row>
    <row r="14" spans="1:1" ht="14.25" customHeight="1" x14ac:dyDescent="0.25">
      <c r="A14" s="2" t="s">
        <v>13</v>
      </c>
    </row>
    <row r="15" spans="1:1" ht="14.25" customHeight="1" x14ac:dyDescent="0.25">
      <c r="A15" s="3" t="s">
        <v>14</v>
      </c>
    </row>
    <row r="16" spans="1:1" ht="14.25" customHeight="1" x14ac:dyDescent="0.25">
      <c r="A16" s="3" t="s">
        <v>15</v>
      </c>
    </row>
    <row r="17" spans="1:1" ht="14.25" customHeight="1" x14ac:dyDescent="0.25">
      <c r="A17" s="3" t="s">
        <v>16</v>
      </c>
    </row>
    <row r="18" spans="1:1" ht="14.25" customHeight="1" x14ac:dyDescent="0.25">
      <c r="A18" s="3" t="s">
        <v>17</v>
      </c>
    </row>
    <row r="19" spans="1:1" ht="14.25" customHeight="1" x14ac:dyDescent="0.25">
      <c r="A19" s="3" t="s">
        <v>18</v>
      </c>
    </row>
    <row r="20" spans="1:1" ht="14.25" customHeight="1" x14ac:dyDescent="0.25">
      <c r="A20" s="3" t="s">
        <v>19</v>
      </c>
    </row>
    <row r="21" spans="1:1" ht="14.25" customHeight="1" x14ac:dyDescent="0.25">
      <c r="A21" s="2" t="s">
        <v>20</v>
      </c>
    </row>
    <row r="22" spans="1:1" ht="14.25" customHeight="1" x14ac:dyDescent="0.25">
      <c r="A22" s="3" t="s">
        <v>21</v>
      </c>
    </row>
    <row r="23" spans="1:1" ht="14.25" customHeight="1" x14ac:dyDescent="0.25">
      <c r="A23" s="3" t="s">
        <v>22</v>
      </c>
    </row>
    <row r="24" spans="1:1" ht="14.25" customHeight="1" x14ac:dyDescent="0.25">
      <c r="A24" s="3" t="s">
        <v>23</v>
      </c>
    </row>
    <row r="25" spans="1:1" ht="14.25" customHeight="1" x14ac:dyDescent="0.25">
      <c r="A25" s="2" t="s">
        <v>24</v>
      </c>
    </row>
    <row r="26" spans="1:1" ht="14.25" customHeight="1" x14ac:dyDescent="0.25">
      <c r="A26" s="3" t="s">
        <v>25</v>
      </c>
    </row>
    <row r="27" spans="1:1" ht="14.25" customHeight="1" x14ac:dyDescent="0.25">
      <c r="A27" s="3" t="s">
        <v>26</v>
      </c>
    </row>
    <row r="28" spans="1:1" ht="14.25" customHeight="1" x14ac:dyDescent="0.25">
      <c r="A28" s="3" t="s">
        <v>27</v>
      </c>
    </row>
    <row r="29" spans="1:1" ht="14.25" customHeight="1" x14ac:dyDescent="0.25">
      <c r="A29" s="2" t="s">
        <v>28</v>
      </c>
    </row>
    <row r="30" spans="1:1" ht="14.25" customHeight="1" x14ac:dyDescent="0.25">
      <c r="A30" s="4" t="s">
        <v>29</v>
      </c>
    </row>
    <row r="31" spans="1:1" ht="14.25" customHeight="1" x14ac:dyDescent="0.25">
      <c r="A31" s="4" t="s">
        <v>30</v>
      </c>
    </row>
    <row r="32" spans="1:1" ht="14.25" customHeight="1" x14ac:dyDescent="0.25">
      <c r="A32" s="4" t="s">
        <v>31</v>
      </c>
    </row>
    <row r="33" spans="1:1" ht="14.25" customHeight="1" x14ac:dyDescent="0.25">
      <c r="A33" s="4" t="s">
        <v>32</v>
      </c>
    </row>
    <row r="34" spans="1:1" ht="14.25" customHeight="1" x14ac:dyDescent="0.25">
      <c r="A34" s="4" t="s">
        <v>33</v>
      </c>
    </row>
    <row r="35" spans="1:1" ht="14.25" customHeight="1" x14ac:dyDescent="0.25"/>
    <row r="36" spans="1:1" ht="14.25" customHeight="1" x14ac:dyDescent="0.25"/>
    <row r="37" spans="1:1" ht="14.25" customHeight="1" x14ac:dyDescent="0.25"/>
    <row r="38" spans="1:1" ht="14.25" customHeight="1" x14ac:dyDescent="0.25"/>
    <row r="39" spans="1:1" ht="14.25" customHeight="1" x14ac:dyDescent="0.25"/>
    <row r="40" spans="1:1" ht="14.25" customHeight="1" x14ac:dyDescent="0.25"/>
    <row r="41" spans="1:1" ht="14.25" customHeight="1" x14ac:dyDescent="0.25"/>
    <row r="42" spans="1:1" ht="14.25" customHeight="1" x14ac:dyDescent="0.25"/>
    <row r="43" spans="1:1" ht="14.25" customHeight="1" x14ac:dyDescent="0.25"/>
    <row r="44" spans="1:1" ht="14.25" customHeight="1" x14ac:dyDescent="0.25"/>
    <row r="45" spans="1:1" ht="14.25" customHeight="1" x14ac:dyDescent="0.25"/>
    <row r="46" spans="1:1" ht="14.25" customHeight="1" x14ac:dyDescent="0.25"/>
    <row r="47" spans="1:1" ht="14.25" customHeight="1" x14ac:dyDescent="0.25"/>
    <row r="48" spans="1: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6" sqref="C16"/>
    </sheetView>
  </sheetViews>
  <sheetFormatPr defaultRowHeight="15" x14ac:dyDescent="0.25"/>
  <cols>
    <col min="1" max="1" width="16.7109375" bestFit="1" customWidth="1"/>
    <col min="2" max="2" width="11.7109375" bestFit="1" customWidth="1"/>
    <col min="3" max="3" width="14.7109375" style="524" bestFit="1" customWidth="1"/>
    <col min="4" max="7" width="11.28515625" bestFit="1" customWidth="1"/>
  </cols>
  <sheetData>
    <row r="1" spans="1:3" x14ac:dyDescent="0.25">
      <c r="A1" t="s">
        <v>774</v>
      </c>
      <c r="B1" t="s">
        <v>804</v>
      </c>
      <c r="C1" s="523" t="s">
        <v>828</v>
      </c>
    </row>
    <row r="2" spans="1:3" x14ac:dyDescent="0.25">
      <c r="A2" t="s">
        <v>106</v>
      </c>
      <c r="B2" t="s">
        <v>805</v>
      </c>
      <c r="C2" s="524">
        <v>1996.7504309999999</v>
      </c>
    </row>
    <row r="3" spans="1:3" x14ac:dyDescent="0.25">
      <c r="A3" t="s">
        <v>106</v>
      </c>
      <c r="B3" t="s">
        <v>806</v>
      </c>
      <c r="C3" s="524">
        <v>961.81152799999995</v>
      </c>
    </row>
    <row r="4" spans="1:3" x14ac:dyDescent="0.25">
      <c r="A4" t="s">
        <v>106</v>
      </c>
      <c r="B4" t="s">
        <v>807</v>
      </c>
      <c r="C4" s="524">
        <v>1367.980092</v>
      </c>
    </row>
    <row r="5" spans="1:3" x14ac:dyDescent="0.25">
      <c r="A5" t="s">
        <v>808</v>
      </c>
      <c r="B5" t="s">
        <v>805</v>
      </c>
      <c r="C5" s="524">
        <v>464.38822099999999</v>
      </c>
    </row>
    <row r="6" spans="1:3" x14ac:dyDescent="0.25">
      <c r="A6" t="s">
        <v>808</v>
      </c>
      <c r="B6" t="s">
        <v>806</v>
      </c>
      <c r="C6" s="524">
        <v>738.12772700000005</v>
      </c>
    </row>
    <row r="7" spans="1:3" x14ac:dyDescent="0.25">
      <c r="A7" t="s">
        <v>810</v>
      </c>
      <c r="B7" t="s">
        <v>809</v>
      </c>
      <c r="C7" s="524">
        <v>208.27799999999999</v>
      </c>
    </row>
    <row r="8" spans="1:3" x14ac:dyDescent="0.25">
      <c r="A8" t="s">
        <v>810</v>
      </c>
      <c r="B8" t="s">
        <v>811</v>
      </c>
      <c r="C8" s="524">
        <v>1246.5709999999999</v>
      </c>
    </row>
    <row r="9" spans="1:3" x14ac:dyDescent="0.25">
      <c r="A9" t="s">
        <v>810</v>
      </c>
      <c r="B9" t="s">
        <v>812</v>
      </c>
      <c r="C9" s="524">
        <v>141.73699999999999</v>
      </c>
    </row>
    <row r="10" spans="1:3" x14ac:dyDescent="0.25">
      <c r="A10" t="s">
        <v>813</v>
      </c>
      <c r="B10" t="s">
        <v>811</v>
      </c>
      <c r="C10" s="524">
        <v>701.83600000000001</v>
      </c>
    </row>
    <row r="11" spans="1:3" x14ac:dyDescent="0.25">
      <c r="A11" t="s">
        <v>54</v>
      </c>
      <c r="B11" t="s">
        <v>814</v>
      </c>
      <c r="C11" s="524">
        <v>51.696950000000001</v>
      </c>
    </row>
    <row r="12" spans="1:3" x14ac:dyDescent="0.25">
      <c r="A12" t="s">
        <v>54</v>
      </c>
      <c r="B12" t="s">
        <v>815</v>
      </c>
      <c r="C12" s="524">
        <v>33.098590000000002</v>
      </c>
    </row>
    <row r="13" spans="1:3" x14ac:dyDescent="0.25">
      <c r="A13" t="s">
        <v>54</v>
      </c>
      <c r="B13" t="s">
        <v>816</v>
      </c>
      <c r="C13" s="524">
        <v>238.65392</v>
      </c>
    </row>
    <row r="14" spans="1:3" x14ac:dyDescent="0.25">
      <c r="A14" t="s">
        <v>54</v>
      </c>
      <c r="B14" t="s">
        <v>817</v>
      </c>
      <c r="C14" s="524">
        <v>221.08779999999999</v>
      </c>
    </row>
    <row r="15" spans="1:3" x14ac:dyDescent="0.25">
      <c r="A15" t="s">
        <v>54</v>
      </c>
      <c r="B15" t="s">
        <v>818</v>
      </c>
      <c r="C15" s="524">
        <v>219.96960000000001</v>
      </c>
    </row>
    <row r="16" spans="1:3" x14ac:dyDescent="0.25">
      <c r="A16" t="s">
        <v>59</v>
      </c>
      <c r="B16" t="s">
        <v>819</v>
      </c>
      <c r="C16" s="524">
        <v>0.13134000000000001</v>
      </c>
    </row>
    <row r="17" spans="1:3" x14ac:dyDescent="0.25">
      <c r="A17" t="s">
        <v>59</v>
      </c>
      <c r="B17" t="s">
        <v>820</v>
      </c>
      <c r="C17" s="524">
        <v>1.7378899999999999</v>
      </c>
    </row>
    <row r="18" spans="1:3" x14ac:dyDescent="0.25">
      <c r="A18" t="s">
        <v>59</v>
      </c>
      <c r="B18" t="s">
        <v>821</v>
      </c>
      <c r="C18" s="524">
        <v>24.803419999999999</v>
      </c>
    </row>
    <row r="19" spans="1:3" x14ac:dyDescent="0.25">
      <c r="A19" t="s">
        <v>59</v>
      </c>
      <c r="B19" t="s">
        <v>822</v>
      </c>
      <c r="C19" s="524">
        <v>6.1864220000000003</v>
      </c>
    </row>
    <row r="20" spans="1:3" x14ac:dyDescent="0.25">
      <c r="A20" t="s">
        <v>59</v>
      </c>
      <c r="B20" t="s">
        <v>823</v>
      </c>
      <c r="C20" s="524">
        <v>19.99126</v>
      </c>
    </row>
    <row r="21" spans="1:3" x14ac:dyDescent="0.25">
      <c r="A21" t="s">
        <v>59</v>
      </c>
      <c r="B21" t="s">
        <v>824</v>
      </c>
      <c r="C21" s="524">
        <v>183.82106999999999</v>
      </c>
    </row>
    <row r="22" spans="1:3" x14ac:dyDescent="0.25">
      <c r="A22" t="s">
        <v>59</v>
      </c>
      <c r="B22" t="s">
        <v>825</v>
      </c>
      <c r="C22" s="524">
        <v>410.49151000000001</v>
      </c>
    </row>
    <row r="23" spans="1:3" x14ac:dyDescent="0.25">
      <c r="A23" s="521" t="s">
        <v>826</v>
      </c>
      <c r="B23" s="521" t="s">
        <v>814</v>
      </c>
      <c r="C23" s="524">
        <v>8.88401</v>
      </c>
    </row>
    <row r="24" spans="1:3" x14ac:dyDescent="0.25">
      <c r="A24" s="521" t="s">
        <v>826</v>
      </c>
      <c r="B24" s="521" t="s">
        <v>816</v>
      </c>
      <c r="C24" s="524">
        <v>28.26182</v>
      </c>
    </row>
    <row r="25" spans="1:3" x14ac:dyDescent="0.25">
      <c r="A25" s="521" t="s">
        <v>826</v>
      </c>
      <c r="B25" s="521" t="s">
        <v>827</v>
      </c>
      <c r="C25" s="524">
        <v>32.098460000000003</v>
      </c>
    </row>
    <row r="26" spans="1:3" x14ac:dyDescent="0.25">
      <c r="A26" s="521" t="s">
        <v>826</v>
      </c>
      <c r="B26" s="521" t="s">
        <v>817</v>
      </c>
      <c r="C26" s="524">
        <v>25.095179999999999</v>
      </c>
    </row>
    <row r="27" spans="1:3" x14ac:dyDescent="0.25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37" sqref="D37"/>
    </sheetView>
  </sheetViews>
  <sheetFormatPr defaultColWidth="14.42578125" defaultRowHeight="15" customHeight="1" x14ac:dyDescent="0.25"/>
  <cols>
    <col min="1" max="1" width="41.28515625" customWidth="1"/>
    <col min="2" max="2" width="14.7109375" customWidth="1"/>
    <col min="3" max="3" width="11.28515625" customWidth="1"/>
    <col min="4" max="4" width="14.7109375" customWidth="1"/>
    <col min="5" max="5" width="31.7109375" bestFit="1" customWidth="1"/>
    <col min="6" max="6" width="19.42578125" customWidth="1"/>
    <col min="7" max="7" width="20" customWidth="1"/>
    <col min="8" max="8" width="13.42578125" customWidth="1"/>
    <col min="9" max="9" width="15.5703125" customWidth="1"/>
    <col min="10" max="10" width="24.28515625" customWidth="1"/>
    <col min="11" max="11" width="13" customWidth="1"/>
    <col min="12" max="12" width="12.28515625" customWidth="1"/>
    <col min="13" max="13" width="14.140625" customWidth="1"/>
    <col min="14" max="14" width="26.5703125" customWidth="1"/>
    <col min="15" max="15" width="14.7109375" customWidth="1"/>
    <col min="16" max="16" width="14.140625" customWidth="1"/>
    <col min="17" max="17" width="7.7109375" customWidth="1"/>
    <col min="18" max="18" width="13.28515625" customWidth="1"/>
    <col min="19" max="26" width="14.140625" customWidth="1"/>
  </cols>
  <sheetData>
    <row r="1" spans="1:18" x14ac:dyDescent="0.25">
      <c r="A1" s="551" t="s">
        <v>34</v>
      </c>
      <c r="B1" s="552"/>
      <c r="C1" s="553"/>
      <c r="E1" s="5" t="s">
        <v>35</v>
      </c>
      <c r="F1" s="6">
        <f ca="1">SUM($B$7,$B$19,$B$26,$B$31,$B$40)</f>
        <v>1784360.6199999999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x14ac:dyDescent="0.25">
      <c r="A2" s="13" t="s">
        <v>39</v>
      </c>
      <c r="B2" s="14">
        <f>'Checking Transaction Log'!G2</f>
        <v>180</v>
      </c>
      <c r="C2" s="15">
        <f t="shared" ref="C2:C6" ca="1" si="0">TODAY()</f>
        <v>46323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0.80162650313581263</v>
      </c>
      <c r="N2" s="21" t="s">
        <v>42</v>
      </c>
      <c r="O2" s="22">
        <f>B12-O1</f>
        <v>-4875</v>
      </c>
      <c r="P2" s="11"/>
      <c r="Q2" s="23" t="s">
        <v>43</v>
      </c>
      <c r="R2" s="23">
        <f ca="1">E20*(1+$Q$1)</f>
        <v>1857404.1804999996</v>
      </c>
    </row>
    <row r="3" spans="1:18" x14ac:dyDescent="0.25">
      <c r="A3" s="13" t="s">
        <v>44</v>
      </c>
      <c r="B3" s="14">
        <v>0</v>
      </c>
      <c r="C3" s="15">
        <f t="shared" ca="1" si="0"/>
        <v>46323</v>
      </c>
      <c r="E3" s="21" t="s">
        <v>45</v>
      </c>
      <c r="F3" s="22">
        <f ca="1">F1-F2</f>
        <v>1615134.0699999998</v>
      </c>
      <c r="H3" s="17"/>
      <c r="J3" s="18" t="s">
        <v>46</v>
      </c>
      <c r="K3" s="19">
        <v>0.25</v>
      </c>
      <c r="L3" s="20">
        <f>K6/(K5+K6)</f>
        <v>0.19837349686418734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2136014.8075749995</v>
      </c>
    </row>
    <row r="4" spans="1:18" x14ac:dyDescent="0.25">
      <c r="A4" s="13" t="s">
        <v>49</v>
      </c>
      <c r="B4" s="14">
        <v>0</v>
      </c>
      <c r="C4" s="15">
        <f t="shared" ca="1" si="0"/>
        <v>46323</v>
      </c>
      <c r="F4" s="7"/>
      <c r="H4" s="17"/>
      <c r="J4" s="24"/>
      <c r="K4" s="25"/>
      <c r="L4" s="26"/>
      <c r="N4" s="27" t="s">
        <v>50</v>
      </c>
      <c r="O4" s="28">
        <f>B10-O3</f>
        <v>27598.449999999997</v>
      </c>
      <c r="P4" s="11"/>
      <c r="Q4" s="23" t="s">
        <v>51</v>
      </c>
      <c r="R4" s="23">
        <f t="shared" ca="1" si="1"/>
        <v>2456417.0287112491</v>
      </c>
    </row>
    <row r="5" spans="1:18" x14ac:dyDescent="0.25">
      <c r="A5" s="13" t="s">
        <v>52</v>
      </c>
      <c r="B5" s="14">
        <f ca="1">'Checking Transaction Log'!G1</f>
        <v>6816.5299999999934</v>
      </c>
      <c r="C5" s="15">
        <f t="shared" ca="1" si="0"/>
        <v>46323</v>
      </c>
      <c r="E5" s="554" t="s">
        <v>53</v>
      </c>
      <c r="F5" s="552"/>
      <c r="G5" s="553"/>
      <c r="H5" s="17"/>
      <c r="J5" s="29" t="s">
        <v>54</v>
      </c>
      <c r="K5" s="30">
        <f>B10</f>
        <v>95468.53</v>
      </c>
      <c r="L5" s="20">
        <f ca="1">K5/F3</f>
        <v>5.9108733926961254E-2</v>
      </c>
      <c r="N5" s="5" t="s">
        <v>55</v>
      </c>
      <c r="O5" s="6"/>
      <c r="P5" s="11"/>
      <c r="Q5" s="23" t="s">
        <v>56</v>
      </c>
      <c r="R5" s="23">
        <f t="shared" ca="1" si="1"/>
        <v>2824879.5830179364</v>
      </c>
    </row>
    <row r="6" spans="1:18" x14ac:dyDescent="0.25">
      <c r="A6" s="13" t="s">
        <v>57</v>
      </c>
      <c r="B6" s="14">
        <f>'Savings Transaction Log'!A3</f>
        <v>23930.53000000001</v>
      </c>
      <c r="C6" s="15">
        <f t="shared" ca="1" si="0"/>
        <v>46323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23625</v>
      </c>
      <c r="L6" s="20">
        <f ca="1">K6/F3</f>
        <v>1.4627268682407277E-2</v>
      </c>
      <c r="N6" s="21" t="s">
        <v>60</v>
      </c>
      <c r="O6" s="22"/>
      <c r="P6" s="11"/>
      <c r="Q6" s="23" t="s">
        <v>61</v>
      </c>
      <c r="R6" s="23">
        <f t="shared" ca="1" si="1"/>
        <v>3248611.5204706267</v>
      </c>
    </row>
    <row r="7" spans="1:18" x14ac:dyDescent="0.25">
      <c r="A7" s="21" t="s">
        <v>62</v>
      </c>
      <c r="B7" s="33">
        <f ca="1">SUM(B2:B6)</f>
        <v>30927.060000000005</v>
      </c>
      <c r="C7" s="34">
        <f ca="1">B7/F3</f>
        <v>1.9148292748229878E-2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13930.53000000001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3735903.2485412206</v>
      </c>
    </row>
    <row r="8" spans="1:18" x14ac:dyDescent="0.25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133024.06</v>
      </c>
      <c r="L8" s="20">
        <f ca="1">K8/F3</f>
        <v>8.2361001771202813E-2</v>
      </c>
      <c r="N8" s="21" t="s">
        <v>69</v>
      </c>
      <c r="O8" s="22">
        <f t="shared" si="2"/>
        <v>22723.449999999997</v>
      </c>
      <c r="P8" s="11"/>
      <c r="Q8" s="23" t="s">
        <v>70</v>
      </c>
      <c r="R8" s="23">
        <f t="shared" ca="1" si="1"/>
        <v>4296288.7358224029</v>
      </c>
    </row>
    <row r="9" spans="1:18" x14ac:dyDescent="0.25">
      <c r="A9" s="551" t="s">
        <v>71</v>
      </c>
      <c r="B9" s="552"/>
      <c r="C9" s="553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4940732.0461957632</v>
      </c>
    </row>
    <row r="10" spans="1:18" x14ac:dyDescent="0.25">
      <c r="A10" s="31" t="s">
        <v>74</v>
      </c>
      <c r="B10" s="14">
        <v>95468.53</v>
      </c>
      <c r="C10" s="15">
        <v>46312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4299.5149999999994</v>
      </c>
      <c r="L10" s="40">
        <f t="shared" ref="L10:L11" si="3">K10+K5</f>
        <v>99768.044999999998</v>
      </c>
      <c r="P10" s="11"/>
      <c r="Q10" s="23" t="s">
        <v>75</v>
      </c>
      <c r="R10" s="23">
        <f t="shared" ca="1" si="1"/>
        <v>5681841.853125127</v>
      </c>
    </row>
    <row r="11" spans="1:18" x14ac:dyDescent="0.25">
      <c r="A11" s="31" t="s">
        <v>76</v>
      </c>
      <c r="B11" s="14">
        <v>13417.66</v>
      </c>
      <c r="C11" s="15">
        <v>46312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9631.0149999999994</v>
      </c>
      <c r="L11" s="45">
        <f t="shared" si="3"/>
        <v>33256.014999999999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6534118.131093896</v>
      </c>
    </row>
    <row r="12" spans="1:18" x14ac:dyDescent="0.25">
      <c r="A12" s="47" t="s">
        <v>81</v>
      </c>
      <c r="B12" s="48">
        <v>23625</v>
      </c>
      <c r="C12" s="15">
        <v>46312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2.0590250442800703E-2</v>
      </c>
      <c r="N12" s="46" t="s">
        <v>82</v>
      </c>
      <c r="O12" s="7">
        <v>6000</v>
      </c>
      <c r="P12" s="11"/>
      <c r="Q12" s="23"/>
    </row>
    <row r="13" spans="1:18" x14ac:dyDescent="0.25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x14ac:dyDescent="0.25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x14ac:dyDescent="0.25">
      <c r="A15" s="47"/>
      <c r="B15" s="55"/>
      <c r="C15" s="15"/>
      <c r="F15" s="7"/>
      <c r="J15" s="57" t="s">
        <v>41</v>
      </c>
      <c r="K15" s="58">
        <f>SUM(B10:B11)</f>
        <v>108886.19</v>
      </c>
      <c r="L15" s="59">
        <f ca="1">K15/F3</f>
        <v>6.7416192886080362E-2</v>
      </c>
      <c r="N15" s="46" t="s">
        <v>87</v>
      </c>
      <c r="O15" s="7">
        <f>O14-O11-O12</f>
        <v>-11258.27</v>
      </c>
      <c r="P15" s="11"/>
      <c r="Q15" s="23"/>
    </row>
    <row r="16" spans="1:18" x14ac:dyDescent="0.25">
      <c r="A16" s="60"/>
      <c r="B16" s="51"/>
      <c r="C16" s="15"/>
      <c r="E16" s="41" t="s">
        <v>77</v>
      </c>
      <c r="F16" s="42">
        <f ca="1">SUM(B7,B10,B18,B13,B12,B17,B15,B16,B14)</f>
        <v>150020.59</v>
      </c>
      <c r="I16" s="7"/>
      <c r="J16" s="18" t="s">
        <v>46</v>
      </c>
      <c r="K16" s="63">
        <f>B12</f>
        <v>23625</v>
      </c>
      <c r="L16" s="20">
        <f ca="1">K16/F3</f>
        <v>1.4627268682407277E-2</v>
      </c>
      <c r="P16" s="11"/>
      <c r="Q16" s="23"/>
    </row>
    <row r="17" spans="1:17" x14ac:dyDescent="0.25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x14ac:dyDescent="0.25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1532118.3399999999</v>
      </c>
      <c r="P18" s="11"/>
    </row>
    <row r="19" spans="1:17" x14ac:dyDescent="0.25">
      <c r="A19" s="68" t="s">
        <v>92</v>
      </c>
      <c r="B19" s="33">
        <f>SUM(B10:B18)</f>
        <v>132511.19</v>
      </c>
      <c r="C19" s="34">
        <f ca="1">B19/F3</f>
        <v>8.204346156848763E-2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288756.30999999994</v>
      </c>
      <c r="P19" s="73">
        <f t="shared" ref="P19:P32" si="4">O19/$O$18</f>
        <v>0.18846867272667722</v>
      </c>
      <c r="Q19" s="74" t="s">
        <v>97</v>
      </c>
    </row>
    <row r="20" spans="1:17" x14ac:dyDescent="0.25">
      <c r="B20" s="7"/>
      <c r="C20" s="37"/>
      <c r="E20" s="56">
        <f ca="1">F3</f>
        <v>1615134.0699999998</v>
      </c>
      <c r="F20" s="44">
        <f ca="1">E20-E22</f>
        <v>200131.6399999999</v>
      </c>
      <c r="G20" s="34">
        <f ca="1">(E20-E22)/E22</f>
        <v>0.14143554509655501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268354.875</v>
      </c>
      <c r="P20" s="78">
        <f t="shared" si="4"/>
        <v>0.17515283773706411</v>
      </c>
      <c r="Q20" s="79" t="s">
        <v>101</v>
      </c>
    </row>
    <row r="21" spans="1:17" ht="15.75" customHeight="1" x14ac:dyDescent="0.25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0.19243296500000007</v>
      </c>
      <c r="L21" s="11"/>
      <c r="N21" s="27" t="s">
        <v>104</v>
      </c>
      <c r="O21" s="51">
        <f>($B$10+$B$11)*0.25</f>
        <v>27221.547500000001</v>
      </c>
      <c r="P21" s="82">
        <f t="shared" si="4"/>
        <v>1.7767261698596992E-2</v>
      </c>
      <c r="Q21" s="83" t="s">
        <v>105</v>
      </c>
    </row>
    <row r="22" spans="1:17" ht="15.75" customHeight="1" x14ac:dyDescent="0.25">
      <c r="A22" s="31" t="s">
        <v>106</v>
      </c>
      <c r="B22" s="14">
        <f>-'TSP-401K'!H84</f>
        <v>439148.42999999993</v>
      </c>
      <c r="C22" s="15">
        <v>46312</v>
      </c>
      <c r="E22" s="56">
        <v>1415002.43</v>
      </c>
      <c r="F22" s="45">
        <f ca="1">((F20/(C2-E21))*365)+E22</f>
        <v>1658495.9253333332</v>
      </c>
      <c r="G22" s="34">
        <f ca="1">(F22-E22)/E22</f>
        <v>0.17207991320080862</v>
      </c>
      <c r="I22" s="7"/>
      <c r="J22" s="81">
        <v>3000000</v>
      </c>
      <c r="K22" s="50">
        <f ca="1">1-($E$20/J22)</f>
        <v>0.46162197666666671</v>
      </c>
      <c r="L22" s="11"/>
      <c r="N22" s="5" t="s">
        <v>108</v>
      </c>
      <c r="O22" s="72">
        <f>($B$22+$B$23)*0.3</f>
        <v>173253.78599999996</v>
      </c>
      <c r="P22" s="73">
        <f t="shared" si="4"/>
        <v>0.11308120363600632</v>
      </c>
      <c r="Q22" s="74" t="s">
        <v>97</v>
      </c>
    </row>
    <row r="23" spans="1:17" ht="15.75" customHeight="1" x14ac:dyDescent="0.25">
      <c r="A23" s="31" t="s">
        <v>109</v>
      </c>
      <c r="B23" s="14">
        <f>-'TSP-401K'!L84</f>
        <v>138364.19</v>
      </c>
      <c r="C23" s="15">
        <f>C22</f>
        <v>46312</v>
      </c>
      <c r="E23" s="7"/>
      <c r="G23" s="65"/>
      <c r="I23" s="7"/>
      <c r="J23" s="81">
        <v>4000000</v>
      </c>
      <c r="K23" s="50">
        <f ca="1">1-($E$20/J23)</f>
        <v>0.59621648250000003</v>
      </c>
      <c r="L23" s="11"/>
      <c r="N23" s="13" t="s">
        <v>111</v>
      </c>
      <c r="O23" s="14">
        <f>($B$24+$B$25)*0.3</f>
        <v>161012.92499999999</v>
      </c>
      <c r="P23" s="78">
        <f t="shared" si="4"/>
        <v>0.10509170264223847</v>
      </c>
      <c r="Q23" s="79" t="s">
        <v>101</v>
      </c>
    </row>
    <row r="24" spans="1:17" ht="15.75" customHeight="1" x14ac:dyDescent="0.25">
      <c r="A24" s="31" t="s">
        <v>112</v>
      </c>
      <c r="B24" s="14">
        <f>-'TSP-401K'!Q84</f>
        <v>411046.00999999995</v>
      </c>
      <c r="C24" s="15">
        <f>C22</f>
        <v>46312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0.67697318600000012</v>
      </c>
      <c r="L24" s="11"/>
      <c r="N24" s="13" t="s">
        <v>113</v>
      </c>
      <c r="O24" s="14">
        <f t="shared" ref="O24:O25" si="5">($B$10+$B$11)*0.25</f>
        <v>27221.547500000001</v>
      </c>
      <c r="P24" s="78">
        <f t="shared" si="4"/>
        <v>1.7767261698596992E-2</v>
      </c>
      <c r="Q24" s="79" t="s">
        <v>105</v>
      </c>
    </row>
    <row r="25" spans="1:17" ht="15.75" customHeight="1" x14ac:dyDescent="0.25">
      <c r="A25" s="31" t="s">
        <v>114</v>
      </c>
      <c r="B25" s="14">
        <f>-'TSP-401K'!V84</f>
        <v>125663.74000000006</v>
      </c>
      <c r="C25" s="15">
        <f>C22</f>
        <v>46312</v>
      </c>
      <c r="E25" s="75" t="s">
        <v>34</v>
      </c>
      <c r="F25" s="76">
        <f ca="1">B7</f>
        <v>30927.060000000005</v>
      </c>
      <c r="G25" s="77">
        <f t="shared" ref="G25:G31" ca="1" si="6">F25/SUM($F$25:$F$31)</f>
        <v>1.8939502592686543E-2</v>
      </c>
      <c r="I25" s="7"/>
      <c r="J25" s="84"/>
      <c r="K25" s="25"/>
      <c r="L25" s="11"/>
      <c r="N25" s="27" t="s">
        <v>116</v>
      </c>
      <c r="O25" s="51">
        <f t="shared" si="5"/>
        <v>27221.547500000001</v>
      </c>
      <c r="P25" s="82">
        <f t="shared" si="4"/>
        <v>1.7767261698596992E-2</v>
      </c>
      <c r="Q25" s="83" t="s">
        <v>105</v>
      </c>
    </row>
    <row r="26" spans="1:17" ht="15.75" customHeight="1" x14ac:dyDescent="0.25">
      <c r="A26" s="21" t="s">
        <v>117</v>
      </c>
      <c r="B26" s="33">
        <f>SUM(B22:B25)</f>
        <v>1114222.3699999999</v>
      </c>
      <c r="C26" s="34">
        <f ca="1">B26/F3</f>
        <v>0.68986370276988829</v>
      </c>
      <c r="E26" s="80" t="s">
        <v>103</v>
      </c>
      <c r="F26" s="30">
        <f>(B11)</f>
        <v>13417.66</v>
      </c>
      <c r="G26" s="20">
        <f t="shared" ca="1" si="6"/>
        <v>8.216875653805647E-3</v>
      </c>
      <c r="I26" s="7"/>
      <c r="J26" s="49"/>
      <c r="K26" s="25"/>
      <c r="L26" s="11"/>
      <c r="N26" s="5" t="s">
        <v>119</v>
      </c>
      <c r="O26" s="72">
        <f>($B$22+$B$23)*0.2</f>
        <v>115502.52399999998</v>
      </c>
      <c r="P26" s="73">
        <f t="shared" si="4"/>
        <v>7.5387469090670886E-2</v>
      </c>
      <c r="Q26" s="74" t="s">
        <v>97</v>
      </c>
    </row>
    <row r="27" spans="1:17" ht="15.75" customHeight="1" x14ac:dyDescent="0.25">
      <c r="B27" s="7"/>
      <c r="C27" s="37"/>
      <c r="E27" s="80" t="s">
        <v>107</v>
      </c>
      <c r="F27" s="30">
        <f>B10</f>
        <v>95468.53</v>
      </c>
      <c r="G27" s="20">
        <f t="shared" ca="1" si="6"/>
        <v>5.8464221023756306E-2</v>
      </c>
      <c r="I27" s="7"/>
      <c r="J27" s="49"/>
      <c r="K27" s="25"/>
      <c r="L27" s="11"/>
      <c r="N27" s="13" t="s">
        <v>120</v>
      </c>
      <c r="O27" s="14">
        <f>($B$24+$B$25)*0.2</f>
        <v>107341.95000000001</v>
      </c>
      <c r="P27" s="78">
        <f t="shared" si="4"/>
        <v>7.0061135094825658E-2</v>
      </c>
      <c r="Q27" s="79" t="s">
        <v>101</v>
      </c>
    </row>
    <row r="28" spans="1:17" ht="15.75" customHeight="1" x14ac:dyDescent="0.25">
      <c r="A28" s="551" t="s">
        <v>115</v>
      </c>
      <c r="B28" s="552"/>
      <c r="C28" s="553"/>
      <c r="E28" s="80" t="s">
        <v>110</v>
      </c>
      <c r="F28" s="30">
        <f>B12</f>
        <v>23625</v>
      </c>
      <c r="G28" s="20">
        <f t="shared" ca="1" si="6"/>
        <v>1.4467775105432573E-2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10888.619000000001</v>
      </c>
      <c r="P28" s="78">
        <f t="shared" si="4"/>
        <v>7.1069046794387967E-3</v>
      </c>
      <c r="Q28" s="79" t="s">
        <v>105</v>
      </c>
    </row>
    <row r="29" spans="1:17" ht="15.75" customHeight="1" x14ac:dyDescent="0.25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1114222.3699999999</v>
      </c>
      <c r="G29" s="20">
        <f t="shared" ca="1" si="6"/>
        <v>0.68234153086146365</v>
      </c>
      <c r="H29" s="86"/>
      <c r="I29" s="7"/>
      <c r="J29" s="49"/>
      <c r="K29" s="25"/>
      <c r="L29" s="11"/>
      <c r="N29" s="27" t="s">
        <v>123</v>
      </c>
      <c r="O29" s="51">
        <f t="shared" si="7"/>
        <v>10888.619000000001</v>
      </c>
      <c r="P29" s="82">
        <f t="shared" si="4"/>
        <v>7.1069046794387967E-3</v>
      </c>
      <c r="Q29" s="83" t="s">
        <v>105</v>
      </c>
    </row>
    <row r="30" spans="1:17" ht="15.75" customHeight="1" x14ac:dyDescent="0.25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0.17476752658426886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0.18626810511255942</v>
      </c>
      <c r="Q30" s="74" t="s">
        <v>125</v>
      </c>
    </row>
    <row r="31" spans="1:17" ht="15.75" customHeight="1" x14ac:dyDescent="0.25">
      <c r="A31" s="21" t="s">
        <v>126</v>
      </c>
      <c r="B31" s="33">
        <f>SUM(B29:B30)</f>
        <v>420000</v>
      </c>
      <c r="C31" s="34">
        <f ca="1">(B31-F6)/F3</f>
        <v>0.17669417375363772</v>
      </c>
      <c r="E31" s="85" t="s">
        <v>118</v>
      </c>
      <c r="F31" s="44">
        <f>B40-F8-F7</f>
        <v>69894</v>
      </c>
      <c r="G31" s="34">
        <f t="shared" ca="1" si="6"/>
        <v>4.2802568178586423E-2</v>
      </c>
      <c r="I31" s="7"/>
      <c r="J31" s="49"/>
      <c r="K31" s="25"/>
      <c r="L31" s="11"/>
      <c r="N31" s="27" t="s">
        <v>127</v>
      </c>
      <c r="O31" s="51">
        <f>($B$10+$B$11)*0.05</f>
        <v>5444.3095000000003</v>
      </c>
      <c r="P31" s="82">
        <f t="shared" si="4"/>
        <v>3.5534523397193984E-3</v>
      </c>
      <c r="Q31" s="83" t="s">
        <v>105</v>
      </c>
    </row>
    <row r="32" spans="1:17" ht="15" customHeight="1" x14ac:dyDescent="0.25">
      <c r="E32" s="7"/>
      <c r="G32" s="7"/>
      <c r="N32" s="41" t="s">
        <v>46</v>
      </c>
      <c r="O32" s="87">
        <f>B12</f>
        <v>23625</v>
      </c>
      <c r="P32" s="88">
        <f t="shared" si="4"/>
        <v>1.5419827165569992E-2</v>
      </c>
      <c r="Q32" s="89" t="s">
        <v>59</v>
      </c>
    </row>
    <row r="33" spans="1:16" ht="15.75" customHeight="1" x14ac:dyDescent="0.25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25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25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584332.73249999993</v>
      </c>
      <c r="P35" s="59">
        <f t="shared" ref="P35:P39" si="8">O35/$O$18</f>
        <v>0.3813887721623383</v>
      </c>
    </row>
    <row r="36" spans="1:16" ht="15.75" customHeight="1" x14ac:dyDescent="0.25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388709.80599999992</v>
      </c>
      <c r="P36" s="20">
        <f t="shared" si="8"/>
        <v>0.25370742967543874</v>
      </c>
    </row>
    <row r="37" spans="1:16" ht="15.75" customHeight="1" x14ac:dyDescent="0.25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244621.712</v>
      </c>
      <c r="P37" s="20">
        <f t="shared" si="8"/>
        <v>0.15966241354437413</v>
      </c>
    </row>
    <row r="38" spans="1:16" ht="15.75" customHeight="1" x14ac:dyDescent="0.25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290829.0895</v>
      </c>
      <c r="P38" s="20">
        <f t="shared" si="8"/>
        <v>0.1898215574522788</v>
      </c>
    </row>
    <row r="39" spans="1:16" ht="15" customHeight="1" x14ac:dyDescent="0.25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23625</v>
      </c>
      <c r="P39" s="91">
        <f t="shared" si="8"/>
        <v>1.5419827165569992E-2</v>
      </c>
    </row>
    <row r="40" spans="1:16" ht="15" customHeight="1" x14ac:dyDescent="0.25">
      <c r="A40" s="21" t="s">
        <v>135</v>
      </c>
      <c r="B40" s="33">
        <f>SUM(B34:B39)</f>
        <v>86700</v>
      </c>
      <c r="C40" s="34">
        <f ca="1">(B40-F8-F7)/F3</f>
        <v>4.3274426128599969E-2</v>
      </c>
      <c r="E40" s="25"/>
      <c r="F40" s="25"/>
      <c r="G40" s="25"/>
      <c r="N40" s="93" t="s">
        <v>137</v>
      </c>
      <c r="O40" s="94">
        <f t="shared" ref="O40:P40" si="9">SUM(O35:O39)</f>
        <v>1532118.3399999999</v>
      </c>
      <c r="P40" s="95">
        <f t="shared" si="9"/>
        <v>1</v>
      </c>
    </row>
    <row r="41" spans="1:16" ht="15" customHeight="1" x14ac:dyDescent="0.25">
      <c r="E41" s="25"/>
      <c r="F41" s="25"/>
      <c r="G41" s="25"/>
      <c r="P41" s="11"/>
    </row>
    <row r="42" spans="1:16" ht="15" customHeight="1" x14ac:dyDescent="0.25">
      <c r="A42" s="92" t="s">
        <v>136</v>
      </c>
      <c r="E42" s="7"/>
      <c r="G42" s="7"/>
      <c r="P42" s="11"/>
    </row>
    <row r="43" spans="1:16" ht="15.75" customHeight="1" x14ac:dyDescent="0.25">
      <c r="A43" s="92" t="s">
        <v>138</v>
      </c>
      <c r="E43" s="7"/>
      <c r="G43" s="7"/>
      <c r="P43" s="11"/>
    </row>
    <row r="44" spans="1:16" ht="15.75" customHeight="1" x14ac:dyDescent="0.25">
      <c r="A44" s="92" t="s">
        <v>139</v>
      </c>
      <c r="P44" s="11"/>
    </row>
    <row r="45" spans="1:16" ht="15.75" customHeight="1" x14ac:dyDescent="0.25">
      <c r="P45" s="11"/>
    </row>
    <row r="46" spans="1:16" ht="15.75" customHeight="1" x14ac:dyDescent="0.25">
      <c r="P46" s="11"/>
    </row>
    <row r="47" spans="1:16" ht="15.75" customHeight="1" x14ac:dyDescent="0.25">
      <c r="P47" s="11"/>
    </row>
    <row r="48" spans="1:16" ht="15.75" customHeight="1" x14ac:dyDescent="0.25">
      <c r="P48" s="11"/>
    </row>
    <row r="49" spans="16:16" ht="15.75" customHeight="1" x14ac:dyDescent="0.25">
      <c r="P49" s="11"/>
    </row>
    <row r="50" spans="16:16" ht="15.75" customHeight="1" x14ac:dyDescent="0.25">
      <c r="P50" s="11"/>
    </row>
    <row r="51" spans="16:16" ht="15.75" customHeight="1" x14ac:dyDescent="0.25">
      <c r="P51" s="11"/>
    </row>
    <row r="52" spans="16:16" ht="15.75" customHeight="1" x14ac:dyDescent="0.25">
      <c r="P52" s="11"/>
    </row>
    <row r="53" spans="16:16" ht="15.75" customHeight="1" x14ac:dyDescent="0.25">
      <c r="P53" s="11"/>
    </row>
    <row r="54" spans="16:16" ht="15.75" customHeight="1" x14ac:dyDescent="0.25">
      <c r="P54" s="11"/>
    </row>
    <row r="55" spans="16:16" ht="15.75" customHeight="1" x14ac:dyDescent="0.25">
      <c r="P55" s="11"/>
    </row>
    <row r="56" spans="16:16" ht="15.75" customHeight="1" x14ac:dyDescent="0.25">
      <c r="P56" s="11"/>
    </row>
    <row r="57" spans="16:16" ht="15.75" customHeight="1" x14ac:dyDescent="0.25">
      <c r="P57" s="11"/>
    </row>
    <row r="58" spans="16:16" ht="15.75" customHeight="1" x14ac:dyDescent="0.25">
      <c r="P58" s="11"/>
    </row>
    <row r="59" spans="16:16" ht="15.75" customHeight="1" x14ac:dyDescent="0.25">
      <c r="P59" s="11"/>
    </row>
    <row r="60" spans="16:16" ht="15.75" customHeight="1" x14ac:dyDescent="0.25">
      <c r="P60" s="11"/>
    </row>
    <row r="61" spans="16:16" ht="15.75" customHeight="1" x14ac:dyDescent="0.25">
      <c r="P61" s="11"/>
    </row>
    <row r="62" spans="16:16" ht="15.75" customHeight="1" x14ac:dyDescent="0.25">
      <c r="P62" s="11"/>
    </row>
    <row r="63" spans="16:16" ht="15.75" customHeight="1" x14ac:dyDescent="0.25">
      <c r="P63" s="11"/>
    </row>
    <row r="64" spans="16:16" ht="15.75" customHeight="1" x14ac:dyDescent="0.25">
      <c r="P64" s="11"/>
    </row>
    <row r="65" spans="16:16" ht="15.75" customHeight="1" x14ac:dyDescent="0.25">
      <c r="P65" s="11"/>
    </row>
    <row r="66" spans="16:16" ht="15.75" customHeight="1" x14ac:dyDescent="0.25">
      <c r="P66" s="11"/>
    </row>
    <row r="67" spans="16:16" ht="15.75" customHeight="1" x14ac:dyDescent="0.25">
      <c r="P67" s="11"/>
    </row>
    <row r="68" spans="16:16" ht="15.75" customHeight="1" x14ac:dyDescent="0.25">
      <c r="P68" s="11"/>
    </row>
    <row r="69" spans="16:16" ht="15.75" customHeight="1" x14ac:dyDescent="0.25">
      <c r="P69" s="11"/>
    </row>
    <row r="70" spans="16:16" ht="15.75" customHeight="1" x14ac:dyDescent="0.25">
      <c r="P70" s="11"/>
    </row>
    <row r="71" spans="16:16" ht="15.75" customHeight="1" x14ac:dyDescent="0.25">
      <c r="P71" s="11"/>
    </row>
    <row r="72" spans="16:16" ht="15.75" customHeight="1" x14ac:dyDescent="0.25">
      <c r="P72" s="11"/>
    </row>
    <row r="73" spans="16:16" ht="15.75" customHeight="1" x14ac:dyDescent="0.25">
      <c r="P73" s="11"/>
    </row>
    <row r="74" spans="16:16" ht="15.75" customHeight="1" x14ac:dyDescent="0.25">
      <c r="P74" s="11"/>
    </row>
    <row r="75" spans="16:16" ht="15.75" customHeight="1" x14ac:dyDescent="0.25">
      <c r="P75" s="11"/>
    </row>
    <row r="76" spans="16:16" ht="15.75" customHeight="1" x14ac:dyDescent="0.25">
      <c r="P76" s="11"/>
    </row>
    <row r="77" spans="16:16" ht="15.75" customHeight="1" x14ac:dyDescent="0.25">
      <c r="P77" s="11"/>
    </row>
    <row r="78" spans="16:16" ht="15.75" customHeight="1" x14ac:dyDescent="0.25">
      <c r="P78" s="11"/>
    </row>
    <row r="79" spans="16:16" ht="15.75" customHeight="1" x14ac:dyDescent="0.25">
      <c r="P79" s="11"/>
    </row>
    <row r="80" spans="16:16" ht="15.75" customHeight="1" x14ac:dyDescent="0.25">
      <c r="P80" s="11"/>
    </row>
    <row r="81" spans="16:16" ht="15.75" customHeight="1" x14ac:dyDescent="0.25">
      <c r="P81" s="11"/>
    </row>
    <row r="82" spans="16:16" ht="15.75" customHeight="1" x14ac:dyDescent="0.25">
      <c r="P82" s="11"/>
    </row>
    <row r="83" spans="16:16" ht="15.75" customHeight="1" x14ac:dyDescent="0.25">
      <c r="P83" s="11"/>
    </row>
    <row r="84" spans="16:16" ht="15.75" customHeight="1" x14ac:dyDescent="0.25">
      <c r="P84" s="11"/>
    </row>
    <row r="85" spans="16:16" ht="15.75" customHeight="1" x14ac:dyDescent="0.25">
      <c r="P85" s="11"/>
    </row>
    <row r="86" spans="16:16" ht="15.75" customHeight="1" x14ac:dyDescent="0.25">
      <c r="P86" s="11"/>
    </row>
    <row r="87" spans="16:16" ht="15.75" customHeight="1" x14ac:dyDescent="0.25">
      <c r="P87" s="11"/>
    </row>
    <row r="88" spans="16:16" ht="15.75" customHeight="1" x14ac:dyDescent="0.25">
      <c r="P88" s="11"/>
    </row>
    <row r="89" spans="16:16" ht="15.75" customHeight="1" x14ac:dyDescent="0.25">
      <c r="P89" s="11"/>
    </row>
    <row r="90" spans="16:16" ht="15.75" customHeight="1" x14ac:dyDescent="0.25">
      <c r="P90" s="11"/>
    </row>
    <row r="91" spans="16:16" ht="15.75" customHeight="1" x14ac:dyDescent="0.25">
      <c r="P91" s="11"/>
    </row>
    <row r="92" spans="16:16" ht="15.75" customHeight="1" x14ac:dyDescent="0.25">
      <c r="P92" s="11"/>
    </row>
    <row r="93" spans="16:16" ht="15.75" customHeight="1" x14ac:dyDescent="0.25">
      <c r="P93" s="11"/>
    </row>
    <row r="94" spans="16:16" ht="15.75" customHeight="1" x14ac:dyDescent="0.25">
      <c r="P94" s="11"/>
    </row>
    <row r="95" spans="16:16" ht="15.75" customHeight="1" x14ac:dyDescent="0.25">
      <c r="P95" s="11"/>
    </row>
    <row r="96" spans="16:16" ht="15.75" customHeight="1" x14ac:dyDescent="0.25">
      <c r="P96" s="11"/>
    </row>
    <row r="97" spans="16:16" ht="15.75" customHeight="1" x14ac:dyDescent="0.25">
      <c r="P97" s="11"/>
    </row>
    <row r="98" spans="16:16" ht="15.75" customHeight="1" x14ac:dyDescent="0.25">
      <c r="P98" s="11"/>
    </row>
    <row r="99" spans="16:16" ht="15.75" customHeight="1" x14ac:dyDescent="0.25">
      <c r="P99" s="11"/>
    </row>
    <row r="100" spans="16:16" ht="15.75" customHeight="1" x14ac:dyDescent="0.25">
      <c r="P100" s="11"/>
    </row>
    <row r="101" spans="16:16" ht="15.75" customHeight="1" x14ac:dyDescent="0.25">
      <c r="P101" s="11"/>
    </row>
    <row r="102" spans="16:16" ht="15.75" customHeight="1" x14ac:dyDescent="0.25">
      <c r="P102" s="11"/>
    </row>
    <row r="103" spans="16:16" ht="15.75" customHeight="1" x14ac:dyDescent="0.25">
      <c r="P103" s="11"/>
    </row>
    <row r="104" spans="16:16" ht="15.75" customHeight="1" x14ac:dyDescent="0.25">
      <c r="P104" s="11"/>
    </row>
    <row r="105" spans="16:16" ht="15.75" customHeight="1" x14ac:dyDescent="0.25">
      <c r="P105" s="11"/>
    </row>
    <row r="106" spans="16:16" ht="15.75" customHeight="1" x14ac:dyDescent="0.25">
      <c r="P106" s="11"/>
    </row>
    <row r="107" spans="16:16" ht="15.75" customHeight="1" x14ac:dyDescent="0.25">
      <c r="P107" s="11"/>
    </row>
    <row r="108" spans="16:16" ht="15.75" customHeight="1" x14ac:dyDescent="0.25">
      <c r="P108" s="11"/>
    </row>
    <row r="109" spans="16:16" ht="15.75" customHeight="1" x14ac:dyDescent="0.25">
      <c r="P109" s="11"/>
    </row>
    <row r="110" spans="16:16" ht="15.75" customHeight="1" x14ac:dyDescent="0.25">
      <c r="P110" s="11"/>
    </row>
    <row r="111" spans="16:16" ht="15.75" customHeight="1" x14ac:dyDescent="0.25">
      <c r="P111" s="11"/>
    </row>
    <row r="112" spans="16:16" ht="15.75" customHeight="1" x14ac:dyDescent="0.25">
      <c r="P112" s="11"/>
    </row>
    <row r="113" spans="16:16" ht="15.75" customHeight="1" x14ac:dyDescent="0.25">
      <c r="P113" s="11"/>
    </row>
    <row r="114" spans="16:16" ht="15.75" customHeight="1" x14ac:dyDescent="0.25">
      <c r="P114" s="11"/>
    </row>
    <row r="115" spans="16:16" ht="15.75" customHeight="1" x14ac:dyDescent="0.25">
      <c r="P115" s="11"/>
    </row>
    <row r="116" spans="16:16" ht="15.75" customHeight="1" x14ac:dyDescent="0.25">
      <c r="P116" s="11"/>
    </row>
    <row r="117" spans="16:16" ht="15.75" customHeight="1" x14ac:dyDescent="0.25">
      <c r="P117" s="11"/>
    </row>
    <row r="118" spans="16:16" ht="15.75" customHeight="1" x14ac:dyDescent="0.25">
      <c r="P118" s="11"/>
    </row>
    <row r="119" spans="16:16" ht="15.75" customHeight="1" x14ac:dyDescent="0.25">
      <c r="P119" s="11"/>
    </row>
    <row r="120" spans="16:16" ht="15.75" customHeight="1" x14ac:dyDescent="0.25">
      <c r="P120" s="11"/>
    </row>
    <row r="121" spans="16:16" ht="15.75" customHeight="1" x14ac:dyDescent="0.25">
      <c r="P121" s="11"/>
    </row>
    <row r="122" spans="16:16" ht="15.75" customHeight="1" x14ac:dyDescent="0.25">
      <c r="P122" s="11"/>
    </row>
    <row r="123" spans="16:16" ht="15.75" customHeight="1" x14ac:dyDescent="0.25">
      <c r="P123" s="11"/>
    </row>
    <row r="124" spans="16:16" ht="15.75" customHeight="1" x14ac:dyDescent="0.25">
      <c r="P124" s="11"/>
    </row>
    <row r="125" spans="16:16" ht="15.75" customHeight="1" x14ac:dyDescent="0.25">
      <c r="P125" s="11"/>
    </row>
    <row r="126" spans="16:16" ht="15.75" customHeight="1" x14ac:dyDescent="0.25">
      <c r="P126" s="11"/>
    </row>
    <row r="127" spans="16:16" ht="15.75" customHeight="1" x14ac:dyDescent="0.25">
      <c r="P127" s="11"/>
    </row>
    <row r="128" spans="16:16" ht="15.75" customHeight="1" x14ac:dyDescent="0.25">
      <c r="P128" s="11"/>
    </row>
    <row r="129" spans="16:16" ht="15.75" customHeight="1" x14ac:dyDescent="0.25">
      <c r="P129" s="11"/>
    </row>
    <row r="130" spans="16:16" ht="15.75" customHeight="1" x14ac:dyDescent="0.25">
      <c r="P130" s="11"/>
    </row>
    <row r="131" spans="16:16" ht="15.75" customHeight="1" x14ac:dyDescent="0.25">
      <c r="P131" s="11"/>
    </row>
    <row r="132" spans="16:16" ht="15.75" customHeight="1" x14ac:dyDescent="0.25">
      <c r="P132" s="11"/>
    </row>
    <row r="133" spans="16:16" ht="15.75" customHeight="1" x14ac:dyDescent="0.25">
      <c r="P133" s="11"/>
    </row>
    <row r="134" spans="16:16" ht="15.75" customHeight="1" x14ac:dyDescent="0.25">
      <c r="P134" s="11"/>
    </row>
    <row r="135" spans="16:16" ht="15.75" customHeight="1" x14ac:dyDescent="0.25">
      <c r="P135" s="11"/>
    </row>
    <row r="136" spans="16:16" ht="15.75" customHeight="1" x14ac:dyDescent="0.25">
      <c r="P136" s="11"/>
    </row>
    <row r="137" spans="16:16" ht="15.75" customHeight="1" x14ac:dyDescent="0.25">
      <c r="P137" s="11"/>
    </row>
    <row r="138" spans="16:16" ht="15.75" customHeight="1" x14ac:dyDescent="0.25">
      <c r="P138" s="11"/>
    </row>
    <row r="139" spans="16:16" ht="15.75" customHeight="1" x14ac:dyDescent="0.25">
      <c r="P139" s="11"/>
    </row>
    <row r="140" spans="16:16" ht="15.75" customHeight="1" x14ac:dyDescent="0.25">
      <c r="P140" s="11"/>
    </row>
    <row r="141" spans="16:16" ht="15.75" customHeight="1" x14ac:dyDescent="0.25">
      <c r="P141" s="11"/>
    </row>
    <row r="142" spans="16:16" ht="15.75" customHeight="1" x14ac:dyDescent="0.25">
      <c r="P142" s="11"/>
    </row>
    <row r="143" spans="16:16" ht="15.75" customHeight="1" x14ac:dyDescent="0.25">
      <c r="P143" s="11"/>
    </row>
    <row r="144" spans="16:16" ht="15.75" customHeight="1" x14ac:dyDescent="0.25">
      <c r="P144" s="11"/>
    </row>
    <row r="145" spans="16:16" ht="15.75" customHeight="1" x14ac:dyDescent="0.25">
      <c r="P145" s="11"/>
    </row>
    <row r="146" spans="16:16" ht="15.75" customHeight="1" x14ac:dyDescent="0.25">
      <c r="P146" s="11"/>
    </row>
    <row r="147" spans="16:16" ht="15.75" customHeight="1" x14ac:dyDescent="0.25">
      <c r="P147" s="11"/>
    </row>
    <row r="148" spans="16:16" ht="15.75" customHeight="1" x14ac:dyDescent="0.25">
      <c r="P148" s="11"/>
    </row>
    <row r="149" spans="16:16" ht="15.75" customHeight="1" x14ac:dyDescent="0.25">
      <c r="P149" s="11"/>
    </row>
    <row r="150" spans="16:16" ht="15.75" customHeight="1" x14ac:dyDescent="0.25">
      <c r="P150" s="11"/>
    </row>
    <row r="151" spans="16:16" ht="15.75" customHeight="1" x14ac:dyDescent="0.25">
      <c r="P151" s="11"/>
    </row>
    <row r="152" spans="16:16" ht="15.75" customHeight="1" x14ac:dyDescent="0.25">
      <c r="P152" s="11"/>
    </row>
    <row r="153" spans="16:16" ht="15.75" customHeight="1" x14ac:dyDescent="0.25">
      <c r="P153" s="11"/>
    </row>
    <row r="154" spans="16:16" ht="15.75" customHeight="1" x14ac:dyDescent="0.25">
      <c r="P154" s="11"/>
    </row>
    <row r="155" spans="16:16" ht="15.75" customHeight="1" x14ac:dyDescent="0.25">
      <c r="P155" s="11"/>
    </row>
    <row r="156" spans="16:16" ht="15.75" customHeight="1" x14ac:dyDescent="0.25">
      <c r="P156" s="11"/>
    </row>
    <row r="157" spans="16:16" ht="15.75" customHeight="1" x14ac:dyDescent="0.25">
      <c r="P157" s="11"/>
    </row>
    <row r="158" spans="16:16" ht="15.75" customHeight="1" x14ac:dyDescent="0.25">
      <c r="P158" s="11"/>
    </row>
    <row r="159" spans="16:16" ht="15.75" customHeight="1" x14ac:dyDescent="0.25">
      <c r="P159" s="11"/>
    </row>
    <row r="160" spans="16:16" ht="15.75" customHeight="1" x14ac:dyDescent="0.25">
      <c r="P160" s="11"/>
    </row>
    <row r="161" spans="16:16" ht="15.75" customHeight="1" x14ac:dyDescent="0.25">
      <c r="P161" s="11"/>
    </row>
    <row r="162" spans="16:16" ht="15.75" customHeight="1" x14ac:dyDescent="0.25">
      <c r="P162" s="11"/>
    </row>
    <row r="163" spans="16:16" ht="15.75" customHeight="1" x14ac:dyDescent="0.25">
      <c r="P163" s="11"/>
    </row>
    <row r="164" spans="16:16" ht="15.75" customHeight="1" x14ac:dyDescent="0.25">
      <c r="P164" s="11"/>
    </row>
    <row r="165" spans="16:16" ht="15.75" customHeight="1" x14ac:dyDescent="0.25">
      <c r="P165" s="11"/>
    </row>
    <row r="166" spans="16:16" ht="15.75" customHeight="1" x14ac:dyDescent="0.25">
      <c r="P166" s="11"/>
    </row>
    <row r="167" spans="16:16" ht="15.75" customHeight="1" x14ac:dyDescent="0.25">
      <c r="P167" s="11"/>
    </row>
    <row r="168" spans="16:16" ht="15.75" customHeight="1" x14ac:dyDescent="0.25">
      <c r="P168" s="11"/>
    </row>
    <row r="169" spans="16:16" ht="15.75" customHeight="1" x14ac:dyDescent="0.25">
      <c r="P169" s="11"/>
    </row>
    <row r="170" spans="16:16" ht="15.75" customHeight="1" x14ac:dyDescent="0.25">
      <c r="P170" s="11"/>
    </row>
    <row r="171" spans="16:16" ht="15.75" customHeight="1" x14ac:dyDescent="0.25">
      <c r="P171" s="11"/>
    </row>
    <row r="172" spans="16:16" ht="15.75" customHeight="1" x14ac:dyDescent="0.25">
      <c r="P172" s="11"/>
    </row>
    <row r="173" spans="16:16" ht="15.75" customHeight="1" x14ac:dyDescent="0.25">
      <c r="P173" s="11"/>
    </row>
    <row r="174" spans="16:16" ht="15.75" customHeight="1" x14ac:dyDescent="0.25">
      <c r="P174" s="11"/>
    </row>
    <row r="175" spans="16:16" ht="15.75" customHeight="1" x14ac:dyDescent="0.25">
      <c r="P175" s="11"/>
    </row>
    <row r="176" spans="16:16" ht="15.75" customHeight="1" x14ac:dyDescent="0.25">
      <c r="P176" s="11"/>
    </row>
    <row r="177" spans="16:16" ht="15.75" customHeight="1" x14ac:dyDescent="0.25">
      <c r="P177" s="11"/>
    </row>
    <row r="178" spans="16:16" ht="15.75" customHeight="1" x14ac:dyDescent="0.25">
      <c r="P178" s="11"/>
    </row>
    <row r="179" spans="16:16" ht="15.75" customHeight="1" x14ac:dyDescent="0.25">
      <c r="P179" s="11"/>
    </row>
    <row r="180" spans="16:16" ht="15.75" customHeight="1" x14ac:dyDescent="0.25">
      <c r="P180" s="11"/>
    </row>
    <row r="181" spans="16:16" ht="15.75" customHeight="1" x14ac:dyDescent="0.25">
      <c r="P181" s="11"/>
    </row>
    <row r="182" spans="16:16" ht="15.75" customHeight="1" x14ac:dyDescent="0.25">
      <c r="P182" s="11"/>
    </row>
    <row r="183" spans="16:16" ht="15.75" customHeight="1" x14ac:dyDescent="0.25">
      <c r="P183" s="11"/>
    </row>
    <row r="184" spans="16:16" ht="15.75" customHeight="1" x14ac:dyDescent="0.25">
      <c r="P184" s="11"/>
    </row>
    <row r="185" spans="16:16" ht="15.75" customHeight="1" x14ac:dyDescent="0.25">
      <c r="P185" s="11"/>
    </row>
    <row r="186" spans="16:16" ht="15.75" customHeight="1" x14ac:dyDescent="0.25">
      <c r="P186" s="11"/>
    </row>
    <row r="187" spans="16:16" ht="15.75" customHeight="1" x14ac:dyDescent="0.25">
      <c r="P187" s="11"/>
    </row>
    <row r="188" spans="16:16" ht="15.75" customHeight="1" x14ac:dyDescent="0.25">
      <c r="P188" s="11"/>
    </row>
    <row r="189" spans="16:16" ht="15.75" customHeight="1" x14ac:dyDescent="0.25">
      <c r="P189" s="11"/>
    </row>
    <row r="190" spans="16:16" ht="15.75" customHeight="1" x14ac:dyDescent="0.25">
      <c r="P190" s="11"/>
    </row>
    <row r="191" spans="16:16" ht="15.75" customHeight="1" x14ac:dyDescent="0.25">
      <c r="P191" s="11"/>
    </row>
    <row r="192" spans="16:16" ht="15.75" customHeight="1" x14ac:dyDescent="0.25">
      <c r="P192" s="11"/>
    </row>
    <row r="193" spans="16:16" ht="15.75" customHeight="1" x14ac:dyDescent="0.25">
      <c r="P193" s="11"/>
    </row>
    <row r="194" spans="16:16" ht="15.75" customHeight="1" x14ac:dyDescent="0.25">
      <c r="P194" s="11"/>
    </row>
    <row r="195" spans="16:16" ht="15.75" customHeight="1" x14ac:dyDescent="0.25">
      <c r="P195" s="11"/>
    </row>
    <row r="196" spans="16:16" ht="15.75" customHeight="1" x14ac:dyDescent="0.25">
      <c r="P196" s="11"/>
    </row>
    <row r="197" spans="16:16" ht="15.75" customHeight="1" x14ac:dyDescent="0.25">
      <c r="P197" s="11"/>
    </row>
    <row r="198" spans="16:16" ht="15.75" customHeight="1" x14ac:dyDescent="0.25">
      <c r="P198" s="11"/>
    </row>
    <row r="199" spans="16:16" ht="15.75" customHeight="1" x14ac:dyDescent="0.25">
      <c r="P199" s="11"/>
    </row>
    <row r="200" spans="16:16" ht="15.75" customHeight="1" x14ac:dyDescent="0.25">
      <c r="P200" s="11"/>
    </row>
    <row r="201" spans="16:16" ht="15.75" customHeight="1" x14ac:dyDescent="0.25">
      <c r="P201" s="11"/>
    </row>
    <row r="202" spans="16:16" ht="15.75" customHeight="1" x14ac:dyDescent="0.25">
      <c r="P202" s="11"/>
    </row>
    <row r="203" spans="16:16" ht="15.75" customHeight="1" x14ac:dyDescent="0.25">
      <c r="P203" s="11"/>
    </row>
    <row r="204" spans="16:16" ht="15.75" customHeight="1" x14ac:dyDescent="0.25">
      <c r="P204" s="11"/>
    </row>
    <row r="205" spans="16:16" ht="15.75" customHeight="1" x14ac:dyDescent="0.25">
      <c r="P205" s="11"/>
    </row>
    <row r="206" spans="16:16" ht="15.75" customHeight="1" x14ac:dyDescent="0.25">
      <c r="P206" s="11"/>
    </row>
    <row r="207" spans="16:16" ht="15.75" customHeight="1" x14ac:dyDescent="0.25">
      <c r="P207" s="11"/>
    </row>
    <row r="208" spans="16:16" ht="15.75" customHeight="1" x14ac:dyDescent="0.25">
      <c r="P208" s="11"/>
    </row>
    <row r="209" spans="16:16" ht="15.75" customHeight="1" x14ac:dyDescent="0.25">
      <c r="P209" s="11"/>
    </row>
    <row r="210" spans="16:16" ht="15.75" customHeight="1" x14ac:dyDescent="0.25">
      <c r="P210" s="11"/>
    </row>
    <row r="211" spans="16:16" ht="15.75" customHeight="1" x14ac:dyDescent="0.25">
      <c r="P211" s="11"/>
    </row>
    <row r="212" spans="16:16" ht="15.75" customHeight="1" x14ac:dyDescent="0.25">
      <c r="P212" s="11"/>
    </row>
    <row r="213" spans="16:16" ht="15.75" customHeight="1" x14ac:dyDescent="0.25">
      <c r="P213" s="11"/>
    </row>
    <row r="214" spans="16:16" ht="15.75" customHeight="1" x14ac:dyDescent="0.25">
      <c r="P214" s="11"/>
    </row>
    <row r="215" spans="16:16" ht="15.75" customHeight="1" x14ac:dyDescent="0.25">
      <c r="P215" s="11"/>
    </row>
    <row r="216" spans="16:16" ht="15.75" customHeight="1" x14ac:dyDescent="0.25">
      <c r="P216" s="11"/>
    </row>
    <row r="217" spans="16:16" ht="15.75" customHeight="1" x14ac:dyDescent="0.25">
      <c r="P217" s="11"/>
    </row>
    <row r="218" spans="16:16" ht="15.75" customHeight="1" x14ac:dyDescent="0.25">
      <c r="P218" s="11"/>
    </row>
    <row r="219" spans="16:16" ht="15.75" customHeight="1" x14ac:dyDescent="0.25">
      <c r="P219" s="11"/>
    </row>
    <row r="220" spans="16:16" ht="15.75" customHeight="1" x14ac:dyDescent="0.25">
      <c r="P220" s="11"/>
    </row>
    <row r="221" spans="16:16" ht="15.75" customHeight="1" x14ac:dyDescent="0.25">
      <c r="P221" s="11"/>
    </row>
    <row r="222" spans="16:16" ht="15.75" customHeight="1" x14ac:dyDescent="0.25">
      <c r="P222" s="11"/>
    </row>
    <row r="223" spans="16:16" ht="15.75" customHeight="1" x14ac:dyDescent="0.25">
      <c r="P223" s="11"/>
    </row>
    <row r="224" spans="16:16" ht="15.75" customHeight="1" x14ac:dyDescent="0.25">
      <c r="P224" s="11"/>
    </row>
    <row r="225" spans="16:16" ht="15.75" customHeight="1" x14ac:dyDescent="0.25">
      <c r="P225" s="11"/>
    </row>
    <row r="226" spans="16:16" ht="15.75" customHeight="1" x14ac:dyDescent="0.25">
      <c r="P226" s="11"/>
    </row>
    <row r="227" spans="16:16" ht="15.75" customHeight="1" x14ac:dyDescent="0.25">
      <c r="P227" s="11"/>
    </row>
    <row r="228" spans="16:16" ht="15.75" customHeight="1" x14ac:dyDescent="0.25">
      <c r="P228" s="11"/>
    </row>
    <row r="229" spans="16:16" ht="15.75" customHeight="1" x14ac:dyDescent="0.25">
      <c r="P229" s="11"/>
    </row>
    <row r="230" spans="16:16" ht="15.75" customHeight="1" x14ac:dyDescent="0.25">
      <c r="P230" s="11"/>
    </row>
    <row r="231" spans="16:16" ht="15.75" customHeight="1" x14ac:dyDescent="0.25">
      <c r="P231" s="11"/>
    </row>
    <row r="232" spans="16:16" ht="15.75" customHeight="1" x14ac:dyDescent="0.25">
      <c r="P232" s="11"/>
    </row>
    <row r="233" spans="16:16" ht="15.75" customHeight="1" x14ac:dyDescent="0.25">
      <c r="P233" s="11"/>
    </row>
    <row r="234" spans="16:16" ht="15.75" customHeight="1" x14ac:dyDescent="0.25">
      <c r="P234" s="11"/>
    </row>
    <row r="235" spans="16:16" ht="15.75" customHeight="1" x14ac:dyDescent="0.25">
      <c r="P235" s="11"/>
    </row>
    <row r="236" spans="16:16" ht="15.75" customHeight="1" x14ac:dyDescent="0.25">
      <c r="P236" s="11"/>
    </row>
    <row r="237" spans="16:16" ht="15.75" customHeight="1" x14ac:dyDescent="0.25">
      <c r="P237" s="11"/>
    </row>
    <row r="238" spans="16:16" ht="15.75" customHeight="1" x14ac:dyDescent="0.25">
      <c r="P238" s="11"/>
    </row>
    <row r="239" spans="16:16" ht="15.75" customHeight="1" x14ac:dyDescent="0.25">
      <c r="P239" s="11"/>
    </row>
    <row r="240" spans="16:16" ht="15.75" customHeight="1" x14ac:dyDescent="0.25">
      <c r="P240" s="11"/>
    </row>
    <row r="241" spans="16:16" ht="15.75" customHeight="1" x14ac:dyDescent="0.25">
      <c r="P241" s="11"/>
    </row>
    <row r="242" spans="16:16" ht="15.75" customHeight="1" x14ac:dyDescent="0.25">
      <c r="P242" s="11"/>
    </row>
    <row r="243" spans="16:16" ht="15.75" customHeight="1" x14ac:dyDescent="0.25">
      <c r="P243" s="11"/>
    </row>
    <row r="244" spans="16:16" ht="15.75" customHeight="1" x14ac:dyDescent="0.25">
      <c r="P244" s="11"/>
    </row>
    <row r="245" spans="16:16" ht="15.75" customHeight="1" x14ac:dyDescent="0.25">
      <c r="P245" s="11"/>
    </row>
    <row r="246" spans="16:16" ht="15.75" customHeight="1" x14ac:dyDescent="0.25">
      <c r="P246" s="11"/>
    </row>
    <row r="247" spans="16:16" ht="15.75" customHeight="1" x14ac:dyDescent="0.25">
      <c r="P247" s="11"/>
    </row>
    <row r="248" spans="16:16" ht="15.75" customHeight="1" x14ac:dyDescent="0.25">
      <c r="P248" s="11"/>
    </row>
    <row r="249" spans="16:16" ht="15.75" customHeight="1" x14ac:dyDescent="0.25">
      <c r="P249" s="11"/>
    </row>
    <row r="250" spans="16:16" ht="15.75" customHeight="1" x14ac:dyDescent="0.25">
      <c r="P250" s="11"/>
    </row>
    <row r="251" spans="16:16" ht="15.75" customHeight="1" x14ac:dyDescent="0.25">
      <c r="P251" s="11"/>
    </row>
    <row r="252" spans="16:16" ht="15.75" customHeight="1" x14ac:dyDescent="0.25">
      <c r="P252" s="11"/>
    </row>
    <row r="253" spans="16:16" ht="15.75" customHeight="1" x14ac:dyDescent="0.25">
      <c r="P253" s="11"/>
    </row>
    <row r="254" spans="16:16" ht="15.75" customHeight="1" x14ac:dyDescent="0.25">
      <c r="P254" s="11"/>
    </row>
    <row r="255" spans="16:16" ht="15.75" customHeight="1" x14ac:dyDescent="0.25">
      <c r="P255" s="11"/>
    </row>
    <row r="256" spans="16:16" ht="15.75" customHeight="1" x14ac:dyDescent="0.25">
      <c r="P256" s="11"/>
    </row>
    <row r="257" spans="16:16" ht="15.75" customHeight="1" x14ac:dyDescent="0.25">
      <c r="P257" s="11"/>
    </row>
    <row r="258" spans="16:16" ht="15.75" customHeight="1" x14ac:dyDescent="0.25">
      <c r="P258" s="11"/>
    </row>
    <row r="259" spans="16:16" ht="15.75" customHeight="1" x14ac:dyDescent="0.25">
      <c r="P259" s="11"/>
    </row>
    <row r="260" spans="16:16" ht="15.75" customHeight="1" x14ac:dyDescent="0.25">
      <c r="P260" s="11"/>
    </row>
    <row r="261" spans="16:16" ht="15.75" customHeight="1" x14ac:dyDescent="0.25">
      <c r="P261" s="11"/>
    </row>
    <row r="262" spans="16:16" ht="15.75" customHeight="1" x14ac:dyDescent="0.25">
      <c r="P262" s="11"/>
    </row>
    <row r="263" spans="16:16" ht="15.75" customHeight="1" x14ac:dyDescent="0.25">
      <c r="P263" s="11"/>
    </row>
    <row r="264" spans="16:16" ht="15.75" customHeight="1" x14ac:dyDescent="0.25">
      <c r="P264" s="11"/>
    </row>
    <row r="265" spans="16:16" ht="15.75" customHeight="1" x14ac:dyDescent="0.25">
      <c r="P265" s="11"/>
    </row>
    <row r="266" spans="16:16" ht="15.75" customHeight="1" x14ac:dyDescent="0.25">
      <c r="P266" s="11"/>
    </row>
    <row r="267" spans="16:16" ht="15.75" customHeight="1" x14ac:dyDescent="0.25">
      <c r="P267" s="11"/>
    </row>
    <row r="268" spans="16:16" ht="15.75" customHeight="1" x14ac:dyDescent="0.25">
      <c r="P268" s="11"/>
    </row>
    <row r="269" spans="16:16" ht="15.75" customHeight="1" x14ac:dyDescent="0.25">
      <c r="P269" s="11"/>
    </row>
    <row r="270" spans="16:16" ht="15.75" customHeight="1" x14ac:dyDescent="0.25">
      <c r="P270" s="11"/>
    </row>
    <row r="271" spans="16:16" ht="15.75" customHeight="1" x14ac:dyDescent="0.25">
      <c r="P271" s="11"/>
    </row>
    <row r="272" spans="16:16" ht="15.75" customHeight="1" x14ac:dyDescent="0.25">
      <c r="P272" s="11"/>
    </row>
    <row r="273" spans="16:16" ht="15.75" customHeight="1" x14ac:dyDescent="0.25">
      <c r="P273" s="11"/>
    </row>
    <row r="274" spans="16:16" ht="15.75" customHeight="1" x14ac:dyDescent="0.25">
      <c r="P274" s="11"/>
    </row>
    <row r="275" spans="16:16" ht="15.75" customHeight="1" x14ac:dyDescent="0.25">
      <c r="P275" s="11"/>
    </row>
    <row r="276" spans="16:16" ht="15.75" customHeight="1" x14ac:dyDescent="0.25">
      <c r="P276" s="11"/>
    </row>
    <row r="277" spans="16:16" ht="15.75" customHeight="1" x14ac:dyDescent="0.25">
      <c r="P277" s="11"/>
    </row>
    <row r="278" spans="16:16" ht="15.75" customHeight="1" x14ac:dyDescent="0.25">
      <c r="P278" s="11"/>
    </row>
    <row r="279" spans="16:16" ht="15.75" customHeight="1" x14ac:dyDescent="0.25">
      <c r="P279" s="11"/>
    </row>
    <row r="280" spans="16:16" ht="15.75" customHeight="1" x14ac:dyDescent="0.25">
      <c r="P280" s="11"/>
    </row>
    <row r="281" spans="16:16" ht="15.75" customHeight="1" x14ac:dyDescent="0.25">
      <c r="P281" s="11"/>
    </row>
    <row r="282" spans="16:16" ht="15.75" customHeight="1" x14ac:dyDescent="0.25">
      <c r="P282" s="11"/>
    </row>
    <row r="283" spans="16:16" ht="15.75" customHeight="1" x14ac:dyDescent="0.25">
      <c r="P283" s="11"/>
    </row>
    <row r="284" spans="16:16" ht="15.75" customHeight="1" x14ac:dyDescent="0.25">
      <c r="P284" s="11"/>
    </row>
    <row r="285" spans="16:16" ht="15.75" customHeight="1" x14ac:dyDescent="0.25">
      <c r="P285" s="11"/>
    </row>
    <row r="286" spans="16:16" ht="15.75" customHeight="1" x14ac:dyDescent="0.25">
      <c r="P286" s="11"/>
    </row>
    <row r="287" spans="16:16" ht="15.75" customHeight="1" x14ac:dyDescent="0.25">
      <c r="P287" s="11"/>
    </row>
    <row r="288" spans="16:16" ht="15.75" customHeight="1" x14ac:dyDescent="0.25">
      <c r="P288" s="11"/>
    </row>
    <row r="289" spans="16:16" ht="15.75" customHeight="1" x14ac:dyDescent="0.25">
      <c r="P289" s="11"/>
    </row>
    <row r="290" spans="16:16" ht="15.75" customHeight="1" x14ac:dyDescent="0.25">
      <c r="P290" s="11"/>
    </row>
    <row r="291" spans="16:16" ht="15.75" customHeight="1" x14ac:dyDescent="0.25">
      <c r="P291" s="11"/>
    </row>
    <row r="292" spans="16:16" ht="15.75" customHeight="1" x14ac:dyDescent="0.25">
      <c r="P292" s="11"/>
    </row>
    <row r="293" spans="16:16" ht="15.75" customHeight="1" x14ac:dyDescent="0.25">
      <c r="P293" s="11"/>
    </row>
    <row r="294" spans="16:16" ht="15.75" customHeight="1" x14ac:dyDescent="0.25">
      <c r="P294" s="11"/>
    </row>
    <row r="295" spans="16:16" ht="15.75" customHeight="1" x14ac:dyDescent="0.25">
      <c r="P295" s="11"/>
    </row>
    <row r="296" spans="16:16" ht="15.75" customHeight="1" x14ac:dyDescent="0.25">
      <c r="P296" s="11"/>
    </row>
    <row r="297" spans="16:16" ht="15.75" customHeight="1" x14ac:dyDescent="0.25">
      <c r="P297" s="11"/>
    </row>
    <row r="298" spans="16:16" ht="15.75" customHeight="1" x14ac:dyDescent="0.25">
      <c r="P298" s="11"/>
    </row>
    <row r="299" spans="16:16" ht="15.75" customHeight="1" x14ac:dyDescent="0.25">
      <c r="P299" s="11"/>
    </row>
    <row r="300" spans="16:16" ht="15.75" customHeight="1" x14ac:dyDescent="0.25">
      <c r="P300" s="11"/>
    </row>
    <row r="301" spans="16:16" ht="15.75" customHeight="1" x14ac:dyDescent="0.25">
      <c r="P301" s="11"/>
    </row>
    <row r="302" spans="16:16" ht="15.75" customHeight="1" x14ac:dyDescent="0.25">
      <c r="P302" s="11"/>
    </row>
    <row r="303" spans="16:16" ht="15.75" customHeight="1" x14ac:dyDescent="0.25">
      <c r="P303" s="11"/>
    </row>
    <row r="304" spans="16:16" ht="15.75" customHeight="1" x14ac:dyDescent="0.25">
      <c r="P304" s="11"/>
    </row>
    <row r="305" spans="16:16" ht="15.75" customHeight="1" x14ac:dyDescent="0.25">
      <c r="P305" s="11"/>
    </row>
    <row r="306" spans="16:16" ht="15.75" customHeight="1" x14ac:dyDescent="0.25">
      <c r="P306" s="11"/>
    </row>
    <row r="307" spans="16:16" ht="15.75" customHeight="1" x14ac:dyDescent="0.25">
      <c r="P307" s="11"/>
    </row>
    <row r="308" spans="16:16" ht="15.75" customHeight="1" x14ac:dyDescent="0.25">
      <c r="P308" s="11"/>
    </row>
    <row r="309" spans="16:16" ht="15.75" customHeight="1" x14ac:dyDescent="0.25">
      <c r="P309" s="11"/>
    </row>
    <row r="310" spans="16:16" ht="15.75" customHeight="1" x14ac:dyDescent="0.25">
      <c r="P310" s="11"/>
    </row>
    <row r="311" spans="16:16" ht="15.75" customHeight="1" x14ac:dyDescent="0.25">
      <c r="P311" s="11"/>
    </row>
    <row r="312" spans="16:16" ht="15.75" customHeight="1" x14ac:dyDescent="0.25">
      <c r="P312" s="11"/>
    </row>
    <row r="313" spans="16:16" ht="15.75" customHeight="1" x14ac:dyDescent="0.25">
      <c r="P313" s="11"/>
    </row>
    <row r="314" spans="16:16" ht="15.75" customHeight="1" x14ac:dyDescent="0.25">
      <c r="P314" s="11"/>
    </row>
    <row r="315" spans="16:16" ht="15.75" customHeight="1" x14ac:dyDescent="0.25">
      <c r="P315" s="11"/>
    </row>
    <row r="316" spans="16:16" ht="15.75" customHeight="1" x14ac:dyDescent="0.25">
      <c r="P316" s="11"/>
    </row>
    <row r="317" spans="16:16" ht="15.75" customHeight="1" x14ac:dyDescent="0.25">
      <c r="P317" s="11"/>
    </row>
    <row r="318" spans="16:16" ht="15.75" customHeight="1" x14ac:dyDescent="0.25">
      <c r="P318" s="11"/>
    </row>
    <row r="319" spans="16:16" ht="15.75" customHeight="1" x14ac:dyDescent="0.25">
      <c r="P319" s="11"/>
    </row>
    <row r="320" spans="16:16" ht="15.75" customHeight="1" x14ac:dyDescent="0.25">
      <c r="P320" s="11"/>
    </row>
    <row r="321" spans="16:16" ht="15.75" customHeight="1" x14ac:dyDescent="0.25">
      <c r="P321" s="11"/>
    </row>
    <row r="322" spans="16:16" ht="15.75" customHeight="1" x14ac:dyDescent="0.25">
      <c r="P322" s="11"/>
    </row>
    <row r="323" spans="16:16" ht="15.75" customHeight="1" x14ac:dyDescent="0.25">
      <c r="P323" s="11"/>
    </row>
    <row r="324" spans="16:16" ht="15.75" customHeight="1" x14ac:dyDescent="0.25">
      <c r="P324" s="11"/>
    </row>
    <row r="325" spans="16:16" ht="15.75" customHeight="1" x14ac:dyDescent="0.25">
      <c r="P325" s="11"/>
    </row>
    <row r="326" spans="16:16" ht="15.75" customHeight="1" x14ac:dyDescent="0.25">
      <c r="P326" s="11"/>
    </row>
    <row r="327" spans="16:16" ht="15.75" customHeight="1" x14ac:dyDescent="0.25">
      <c r="P327" s="11"/>
    </row>
    <row r="328" spans="16:16" ht="15.75" customHeight="1" x14ac:dyDescent="0.25">
      <c r="P328" s="11"/>
    </row>
    <row r="329" spans="16:16" ht="15.75" customHeight="1" x14ac:dyDescent="0.25">
      <c r="P329" s="11"/>
    </row>
    <row r="330" spans="16:16" ht="15.75" customHeight="1" x14ac:dyDescent="0.25">
      <c r="P330" s="11"/>
    </row>
    <row r="331" spans="16:16" ht="15.75" customHeight="1" x14ac:dyDescent="0.25">
      <c r="P331" s="11"/>
    </row>
    <row r="332" spans="16:16" ht="15.75" customHeight="1" x14ac:dyDescent="0.25">
      <c r="P332" s="11"/>
    </row>
    <row r="333" spans="16:16" ht="15.75" customHeight="1" x14ac:dyDescent="0.25">
      <c r="P333" s="11"/>
    </row>
    <row r="334" spans="16:16" ht="15.75" customHeight="1" x14ac:dyDescent="0.25">
      <c r="P334" s="11"/>
    </row>
    <row r="335" spans="16:16" ht="15.75" customHeight="1" x14ac:dyDescent="0.25">
      <c r="P335" s="11"/>
    </row>
    <row r="336" spans="16:16" ht="15.75" customHeight="1" x14ac:dyDescent="0.25">
      <c r="P336" s="11"/>
    </row>
    <row r="337" spans="16:16" ht="15.75" customHeight="1" x14ac:dyDescent="0.25">
      <c r="P337" s="11"/>
    </row>
    <row r="338" spans="16:16" ht="15.75" customHeight="1" x14ac:dyDescent="0.25">
      <c r="P338" s="11"/>
    </row>
    <row r="339" spans="16:16" ht="15.75" customHeight="1" x14ac:dyDescent="0.25">
      <c r="P339" s="11"/>
    </row>
    <row r="340" spans="16:16" ht="15.75" customHeight="1" x14ac:dyDescent="0.25">
      <c r="P340" s="11"/>
    </row>
    <row r="341" spans="16:16" ht="15.75" customHeight="1" x14ac:dyDescent="0.25">
      <c r="P341" s="11"/>
    </row>
    <row r="342" spans="16:16" ht="15.75" customHeight="1" x14ac:dyDescent="0.25">
      <c r="P342" s="11"/>
    </row>
    <row r="343" spans="16:16" ht="15.75" customHeight="1" x14ac:dyDescent="0.25">
      <c r="P343" s="11"/>
    </row>
    <row r="344" spans="16:16" ht="15.75" customHeight="1" x14ac:dyDescent="0.25">
      <c r="P344" s="11"/>
    </row>
    <row r="345" spans="16:16" ht="15.75" customHeight="1" x14ac:dyDescent="0.25">
      <c r="P345" s="11"/>
    </row>
    <row r="346" spans="16:16" ht="15.75" customHeight="1" x14ac:dyDescent="0.25">
      <c r="P346" s="11"/>
    </row>
    <row r="347" spans="16:16" ht="15.75" customHeight="1" x14ac:dyDescent="0.25">
      <c r="P347" s="11"/>
    </row>
    <row r="348" spans="16:16" ht="15.75" customHeight="1" x14ac:dyDescent="0.25">
      <c r="P348" s="11"/>
    </row>
    <row r="349" spans="16:16" ht="15.75" customHeight="1" x14ac:dyDescent="0.25">
      <c r="P349" s="11"/>
    </row>
    <row r="350" spans="16:16" ht="15.75" customHeight="1" x14ac:dyDescent="0.25">
      <c r="P350" s="11"/>
    </row>
    <row r="351" spans="16:16" ht="15.75" customHeight="1" x14ac:dyDescent="0.25">
      <c r="P351" s="11"/>
    </row>
    <row r="352" spans="16:16" ht="15.75" customHeight="1" x14ac:dyDescent="0.25">
      <c r="P352" s="11"/>
    </row>
    <row r="353" spans="16:16" ht="15.75" customHeight="1" x14ac:dyDescent="0.25">
      <c r="P353" s="11"/>
    </row>
    <row r="354" spans="16:16" ht="15.75" customHeight="1" x14ac:dyDescent="0.25">
      <c r="P354" s="11"/>
    </row>
    <row r="355" spans="16:16" ht="15.75" customHeight="1" x14ac:dyDescent="0.25">
      <c r="P355" s="11"/>
    </row>
    <row r="356" spans="16:16" ht="15.75" customHeight="1" x14ac:dyDescent="0.25">
      <c r="P356" s="11"/>
    </row>
    <row r="357" spans="16:16" ht="15.75" customHeight="1" x14ac:dyDescent="0.25">
      <c r="P357" s="11"/>
    </row>
    <row r="358" spans="16:16" ht="15.75" customHeight="1" x14ac:dyDescent="0.25">
      <c r="P358" s="11"/>
    </row>
    <row r="359" spans="16:16" ht="15.75" customHeight="1" x14ac:dyDescent="0.25">
      <c r="P359" s="11"/>
    </row>
    <row r="360" spans="16:16" ht="15.75" customHeight="1" x14ac:dyDescent="0.25">
      <c r="P360" s="11"/>
    </row>
    <row r="361" spans="16:16" ht="15.75" customHeight="1" x14ac:dyDescent="0.25">
      <c r="P361" s="11"/>
    </row>
    <row r="362" spans="16:16" ht="15.75" customHeight="1" x14ac:dyDescent="0.25">
      <c r="P362" s="11"/>
    </row>
    <row r="363" spans="16:16" ht="15.75" customHeight="1" x14ac:dyDescent="0.25">
      <c r="P363" s="11"/>
    </row>
    <row r="364" spans="16:16" ht="15.75" customHeight="1" x14ac:dyDescent="0.25">
      <c r="P364" s="11"/>
    </row>
    <row r="365" spans="16:16" ht="15.75" customHeight="1" x14ac:dyDescent="0.25">
      <c r="P365" s="11"/>
    </row>
    <row r="366" spans="16:16" ht="15.75" customHeight="1" x14ac:dyDescent="0.25">
      <c r="P366" s="11"/>
    </row>
    <row r="367" spans="16:16" ht="15.75" customHeight="1" x14ac:dyDescent="0.25">
      <c r="P367" s="11"/>
    </row>
    <row r="368" spans="16:16" ht="15.75" customHeight="1" x14ac:dyDescent="0.25">
      <c r="P368" s="11"/>
    </row>
    <row r="369" spans="16:16" ht="15.75" customHeight="1" x14ac:dyDescent="0.25">
      <c r="P369" s="11"/>
    </row>
    <row r="370" spans="16:16" ht="15.75" customHeight="1" x14ac:dyDescent="0.25">
      <c r="P370" s="11"/>
    </row>
    <row r="371" spans="16:16" ht="15.75" customHeight="1" x14ac:dyDescent="0.25">
      <c r="P371" s="11"/>
    </row>
    <row r="372" spans="16:16" ht="15.75" customHeight="1" x14ac:dyDescent="0.25">
      <c r="P372" s="11"/>
    </row>
    <row r="373" spans="16:16" ht="15.75" customHeight="1" x14ac:dyDescent="0.25">
      <c r="P373" s="11"/>
    </row>
    <row r="374" spans="16:16" ht="15.75" customHeight="1" x14ac:dyDescent="0.25">
      <c r="P374" s="11"/>
    </row>
    <row r="375" spans="16:16" ht="15.75" customHeight="1" x14ac:dyDescent="0.25">
      <c r="P375" s="11"/>
    </row>
    <row r="376" spans="16:16" ht="15.75" customHeight="1" x14ac:dyDescent="0.25">
      <c r="P376" s="11"/>
    </row>
    <row r="377" spans="16:16" ht="15.75" customHeight="1" x14ac:dyDescent="0.25">
      <c r="P377" s="11"/>
    </row>
    <row r="378" spans="16:16" ht="15.75" customHeight="1" x14ac:dyDescent="0.25">
      <c r="P378" s="11"/>
    </row>
    <row r="379" spans="16:16" ht="15.75" customHeight="1" x14ac:dyDescent="0.25">
      <c r="P379" s="11"/>
    </row>
    <row r="380" spans="16:16" ht="15.75" customHeight="1" x14ac:dyDescent="0.25">
      <c r="P380" s="11"/>
    </row>
    <row r="381" spans="16:16" ht="15.75" customHeight="1" x14ac:dyDescent="0.25">
      <c r="P381" s="11"/>
    </row>
    <row r="382" spans="16:16" ht="15.75" customHeight="1" x14ac:dyDescent="0.25">
      <c r="P382" s="11"/>
    </row>
    <row r="383" spans="16:16" ht="15.75" customHeight="1" x14ac:dyDescent="0.25">
      <c r="P383" s="11"/>
    </row>
    <row r="384" spans="16:16" ht="15.75" customHeight="1" x14ac:dyDescent="0.25">
      <c r="P384" s="11"/>
    </row>
    <row r="385" spans="16:16" ht="15.75" customHeight="1" x14ac:dyDescent="0.25">
      <c r="P385" s="11"/>
    </row>
    <row r="386" spans="16:16" ht="15.75" customHeight="1" x14ac:dyDescent="0.25">
      <c r="P386" s="11"/>
    </row>
    <row r="387" spans="16:16" ht="15.75" customHeight="1" x14ac:dyDescent="0.25">
      <c r="P387" s="11"/>
    </row>
    <row r="388" spans="16:16" ht="15.75" customHeight="1" x14ac:dyDescent="0.25">
      <c r="P388" s="11"/>
    </row>
    <row r="389" spans="16:16" ht="15.75" customHeight="1" x14ac:dyDescent="0.25">
      <c r="P389" s="11"/>
    </row>
    <row r="390" spans="16:16" ht="15.75" customHeight="1" x14ac:dyDescent="0.25">
      <c r="P390" s="11"/>
    </row>
    <row r="391" spans="16:16" ht="15.75" customHeight="1" x14ac:dyDescent="0.25">
      <c r="P391" s="11"/>
    </row>
    <row r="392" spans="16:16" ht="15.75" customHeight="1" x14ac:dyDescent="0.25">
      <c r="P392" s="11"/>
    </row>
    <row r="393" spans="16:16" ht="15.75" customHeight="1" x14ac:dyDescent="0.25">
      <c r="P393" s="11"/>
    </row>
    <row r="394" spans="16:16" ht="15.75" customHeight="1" x14ac:dyDescent="0.25">
      <c r="P394" s="11"/>
    </row>
    <row r="395" spans="16:16" ht="15.75" customHeight="1" x14ac:dyDescent="0.25">
      <c r="P395" s="11"/>
    </row>
    <row r="396" spans="16:16" ht="15.75" customHeight="1" x14ac:dyDescent="0.25">
      <c r="P396" s="11"/>
    </row>
    <row r="397" spans="16:16" ht="15.75" customHeight="1" x14ac:dyDescent="0.25">
      <c r="P397" s="11"/>
    </row>
    <row r="398" spans="16:16" ht="15.75" customHeight="1" x14ac:dyDescent="0.25">
      <c r="P398" s="11"/>
    </row>
    <row r="399" spans="16:16" ht="15.75" customHeight="1" x14ac:dyDescent="0.25">
      <c r="P399" s="11"/>
    </row>
    <row r="400" spans="16:16" ht="15.75" customHeight="1" x14ac:dyDescent="0.25">
      <c r="P400" s="11"/>
    </row>
    <row r="401" spans="16:16" ht="15.75" customHeight="1" x14ac:dyDescent="0.25">
      <c r="P401" s="11"/>
    </row>
    <row r="402" spans="16:16" ht="15.75" customHeight="1" x14ac:dyDescent="0.25">
      <c r="P402" s="11"/>
    </row>
    <row r="403" spans="16:16" ht="15.75" customHeight="1" x14ac:dyDescent="0.25">
      <c r="P403" s="11"/>
    </row>
    <row r="404" spans="16:16" ht="15.75" customHeight="1" x14ac:dyDescent="0.25">
      <c r="P404" s="11"/>
    </row>
    <row r="405" spans="16:16" ht="15.75" customHeight="1" x14ac:dyDescent="0.25">
      <c r="P405" s="11"/>
    </row>
    <row r="406" spans="16:16" ht="15.75" customHeight="1" x14ac:dyDescent="0.25">
      <c r="P406" s="11"/>
    </row>
    <row r="407" spans="16:16" ht="15.75" customHeight="1" x14ac:dyDescent="0.25">
      <c r="P407" s="11"/>
    </row>
    <row r="408" spans="16:16" ht="15.75" customHeight="1" x14ac:dyDescent="0.25">
      <c r="P408" s="11"/>
    </row>
    <row r="409" spans="16:16" ht="15.75" customHeight="1" x14ac:dyDescent="0.25">
      <c r="P409" s="11"/>
    </row>
    <row r="410" spans="16:16" ht="15.75" customHeight="1" x14ac:dyDescent="0.25">
      <c r="P410" s="11"/>
    </row>
    <row r="411" spans="16:16" ht="15.75" customHeight="1" x14ac:dyDescent="0.25">
      <c r="P411" s="11"/>
    </row>
    <row r="412" spans="16:16" ht="15.75" customHeight="1" x14ac:dyDescent="0.25">
      <c r="P412" s="11"/>
    </row>
    <row r="413" spans="16:16" ht="15.75" customHeight="1" x14ac:dyDescent="0.25">
      <c r="P413" s="11"/>
    </row>
    <row r="414" spans="16:16" ht="15.75" customHeight="1" x14ac:dyDescent="0.25">
      <c r="P414" s="11"/>
    </row>
    <row r="415" spans="16:16" ht="15.75" customHeight="1" x14ac:dyDescent="0.25">
      <c r="P415" s="11"/>
    </row>
    <row r="416" spans="16:16" ht="15.75" customHeight="1" x14ac:dyDescent="0.25">
      <c r="P416" s="11"/>
    </row>
    <row r="417" spans="16:16" ht="15.75" customHeight="1" x14ac:dyDescent="0.25">
      <c r="P417" s="11"/>
    </row>
    <row r="418" spans="16:16" ht="15.75" customHeight="1" x14ac:dyDescent="0.25">
      <c r="P418" s="11"/>
    </row>
    <row r="419" spans="16:16" ht="15.75" customHeight="1" x14ac:dyDescent="0.25">
      <c r="P419" s="11"/>
    </row>
    <row r="420" spans="16:16" ht="15.75" customHeight="1" x14ac:dyDescent="0.25">
      <c r="P420" s="11"/>
    </row>
    <row r="421" spans="16:16" ht="15.75" customHeight="1" x14ac:dyDescent="0.25">
      <c r="P421" s="11"/>
    </row>
    <row r="422" spans="16:16" ht="15.75" customHeight="1" x14ac:dyDescent="0.25">
      <c r="P422" s="11"/>
    </row>
    <row r="423" spans="16:16" ht="15.75" customHeight="1" x14ac:dyDescent="0.25">
      <c r="P423" s="11"/>
    </row>
    <row r="424" spans="16:16" ht="15.75" customHeight="1" x14ac:dyDescent="0.25">
      <c r="P424" s="11"/>
    </row>
    <row r="425" spans="16:16" ht="15.75" customHeight="1" x14ac:dyDescent="0.25">
      <c r="P425" s="11"/>
    </row>
    <row r="426" spans="16:16" ht="15.75" customHeight="1" x14ac:dyDescent="0.25">
      <c r="P426" s="11"/>
    </row>
    <row r="427" spans="16:16" ht="15.75" customHeight="1" x14ac:dyDescent="0.25">
      <c r="P427" s="11"/>
    </row>
    <row r="428" spans="16:16" ht="15.75" customHeight="1" x14ac:dyDescent="0.25">
      <c r="P428" s="11"/>
    </row>
    <row r="429" spans="16:16" ht="15.75" customHeight="1" x14ac:dyDescent="0.25">
      <c r="P429" s="11"/>
    </row>
    <row r="430" spans="16:16" ht="15.75" customHeight="1" x14ac:dyDescent="0.25">
      <c r="P430" s="11"/>
    </row>
    <row r="431" spans="16:16" ht="15.75" customHeight="1" x14ac:dyDescent="0.25">
      <c r="P431" s="11"/>
    </row>
    <row r="432" spans="16:16" ht="15.75" customHeight="1" x14ac:dyDescent="0.25">
      <c r="P432" s="11"/>
    </row>
    <row r="433" spans="16:16" ht="15.75" customHeight="1" x14ac:dyDescent="0.25">
      <c r="P433" s="11"/>
    </row>
    <row r="434" spans="16:16" ht="15.75" customHeight="1" x14ac:dyDescent="0.25">
      <c r="P434" s="11"/>
    </row>
    <row r="435" spans="16:16" ht="15.75" customHeight="1" x14ac:dyDescent="0.25">
      <c r="P435" s="11"/>
    </row>
    <row r="436" spans="16:16" ht="15.75" customHeight="1" x14ac:dyDescent="0.25">
      <c r="P436" s="11"/>
    </row>
    <row r="437" spans="16:16" ht="15.75" customHeight="1" x14ac:dyDescent="0.25">
      <c r="P437" s="11"/>
    </row>
    <row r="438" spans="16:16" ht="15.75" customHeight="1" x14ac:dyDescent="0.25">
      <c r="P438" s="11"/>
    </row>
    <row r="439" spans="16:16" ht="15.75" customHeight="1" x14ac:dyDescent="0.25">
      <c r="P439" s="11"/>
    </row>
    <row r="440" spans="16:16" ht="15.75" customHeight="1" x14ac:dyDescent="0.25">
      <c r="P440" s="11"/>
    </row>
    <row r="441" spans="16:16" ht="15.75" customHeight="1" x14ac:dyDescent="0.25">
      <c r="P441" s="11"/>
    </row>
    <row r="442" spans="16:16" ht="15.75" customHeight="1" x14ac:dyDescent="0.25">
      <c r="P442" s="11"/>
    </row>
    <row r="443" spans="16:16" ht="15.75" customHeight="1" x14ac:dyDescent="0.25">
      <c r="P443" s="11"/>
    </row>
    <row r="444" spans="16:16" ht="15.75" customHeight="1" x14ac:dyDescent="0.25">
      <c r="P444" s="11"/>
    </row>
    <row r="445" spans="16:16" ht="15.75" customHeight="1" x14ac:dyDescent="0.25">
      <c r="P445" s="11"/>
    </row>
    <row r="446" spans="16:16" ht="15.75" customHeight="1" x14ac:dyDescent="0.25">
      <c r="P446" s="11"/>
    </row>
    <row r="447" spans="16:16" ht="15.75" customHeight="1" x14ac:dyDescent="0.25">
      <c r="P447" s="11"/>
    </row>
    <row r="448" spans="16:16" ht="15.75" customHeight="1" x14ac:dyDescent="0.25">
      <c r="P448" s="11"/>
    </row>
    <row r="449" spans="16:16" ht="15.75" customHeight="1" x14ac:dyDescent="0.25">
      <c r="P449" s="11"/>
    </row>
    <row r="450" spans="16:16" ht="15.75" customHeight="1" x14ac:dyDescent="0.25">
      <c r="P450" s="11"/>
    </row>
    <row r="451" spans="16:16" ht="15.75" customHeight="1" x14ac:dyDescent="0.25">
      <c r="P451" s="11"/>
    </row>
    <row r="452" spans="16:16" ht="15.75" customHeight="1" x14ac:dyDescent="0.25">
      <c r="P452" s="11"/>
    </row>
    <row r="453" spans="16:16" ht="15.75" customHeight="1" x14ac:dyDescent="0.25">
      <c r="P453" s="11"/>
    </row>
    <row r="454" spans="16:16" ht="15.75" customHeight="1" x14ac:dyDescent="0.25">
      <c r="P454" s="11"/>
    </row>
    <row r="455" spans="16:16" ht="15.75" customHeight="1" x14ac:dyDescent="0.25">
      <c r="P455" s="11"/>
    </row>
    <row r="456" spans="16:16" ht="15.75" customHeight="1" x14ac:dyDescent="0.25">
      <c r="P456" s="11"/>
    </row>
    <row r="457" spans="16:16" ht="15.75" customHeight="1" x14ac:dyDescent="0.25">
      <c r="P457" s="11"/>
    </row>
    <row r="458" spans="16:16" ht="15.75" customHeight="1" x14ac:dyDescent="0.25">
      <c r="P458" s="11"/>
    </row>
    <row r="459" spans="16:16" ht="15.75" customHeight="1" x14ac:dyDescent="0.25">
      <c r="P459" s="11"/>
    </row>
    <row r="460" spans="16:16" ht="15.75" customHeight="1" x14ac:dyDescent="0.25">
      <c r="P460" s="11"/>
    </row>
    <row r="461" spans="16:16" ht="15.75" customHeight="1" x14ac:dyDescent="0.25">
      <c r="P461" s="11"/>
    </row>
    <row r="462" spans="16:16" ht="15.75" customHeight="1" x14ac:dyDescent="0.25">
      <c r="P462" s="11"/>
    </row>
    <row r="463" spans="16:16" ht="15.75" customHeight="1" x14ac:dyDescent="0.25">
      <c r="P463" s="11"/>
    </row>
    <row r="464" spans="16:16" ht="15.75" customHeight="1" x14ac:dyDescent="0.25">
      <c r="P464" s="11"/>
    </row>
    <row r="465" spans="16:16" ht="15.75" customHeight="1" x14ac:dyDescent="0.25">
      <c r="P465" s="11"/>
    </row>
    <row r="466" spans="16:16" ht="15.75" customHeight="1" x14ac:dyDescent="0.25">
      <c r="P466" s="11"/>
    </row>
    <row r="467" spans="16:16" ht="15.75" customHeight="1" x14ac:dyDescent="0.25">
      <c r="P467" s="11"/>
    </row>
    <row r="468" spans="16:16" ht="15.75" customHeight="1" x14ac:dyDescent="0.25">
      <c r="P468" s="11"/>
    </row>
    <row r="469" spans="16:16" ht="15.75" customHeight="1" x14ac:dyDescent="0.25">
      <c r="P469" s="11"/>
    </row>
    <row r="470" spans="16:16" ht="15.75" customHeight="1" x14ac:dyDescent="0.25">
      <c r="P470" s="11"/>
    </row>
    <row r="471" spans="16:16" ht="15.75" customHeight="1" x14ac:dyDescent="0.25">
      <c r="P471" s="11"/>
    </row>
    <row r="472" spans="16:16" ht="15.75" customHeight="1" x14ac:dyDescent="0.25">
      <c r="P472" s="11"/>
    </row>
    <row r="473" spans="16:16" ht="15.75" customHeight="1" x14ac:dyDescent="0.25">
      <c r="P473" s="11"/>
    </row>
    <row r="474" spans="16:16" ht="15.75" customHeight="1" x14ac:dyDescent="0.25">
      <c r="P474" s="11"/>
    </row>
    <row r="475" spans="16:16" ht="15.75" customHeight="1" x14ac:dyDescent="0.25">
      <c r="P475" s="11"/>
    </row>
    <row r="476" spans="16:16" ht="15.75" customHeight="1" x14ac:dyDescent="0.25">
      <c r="P476" s="11"/>
    </row>
    <row r="477" spans="16:16" ht="15.75" customHeight="1" x14ac:dyDescent="0.25">
      <c r="P477" s="11"/>
    </row>
    <row r="478" spans="16:16" ht="15.75" customHeight="1" x14ac:dyDescent="0.25">
      <c r="P478" s="11"/>
    </row>
    <row r="479" spans="16:16" ht="15.75" customHeight="1" x14ac:dyDescent="0.25">
      <c r="P479" s="11"/>
    </row>
    <row r="480" spans="16:16" ht="15.75" customHeight="1" x14ac:dyDescent="0.25">
      <c r="P480" s="11"/>
    </row>
    <row r="481" spans="16:16" ht="15.75" customHeight="1" x14ac:dyDescent="0.25">
      <c r="P481" s="11"/>
    </row>
    <row r="482" spans="16:16" ht="15.75" customHeight="1" x14ac:dyDescent="0.25">
      <c r="P482" s="11"/>
    </row>
    <row r="483" spans="16:16" ht="15.75" customHeight="1" x14ac:dyDescent="0.25">
      <c r="P483" s="11"/>
    </row>
    <row r="484" spans="16:16" ht="15.75" customHeight="1" x14ac:dyDescent="0.25">
      <c r="P484" s="11"/>
    </row>
    <row r="485" spans="16:16" ht="15.75" customHeight="1" x14ac:dyDescent="0.25">
      <c r="P485" s="11"/>
    </row>
    <row r="486" spans="16:16" ht="15.75" customHeight="1" x14ac:dyDescent="0.25">
      <c r="P486" s="11"/>
    </row>
    <row r="487" spans="16:16" ht="15.75" customHeight="1" x14ac:dyDescent="0.25">
      <c r="P487" s="11"/>
    </row>
    <row r="488" spans="16:16" ht="15.75" customHeight="1" x14ac:dyDescent="0.25">
      <c r="P488" s="11"/>
    </row>
    <row r="489" spans="16:16" ht="15.75" customHeight="1" x14ac:dyDescent="0.25">
      <c r="P489" s="11"/>
    </row>
    <row r="490" spans="16:16" ht="15.75" customHeight="1" x14ac:dyDescent="0.25">
      <c r="P490" s="11"/>
    </row>
    <row r="491" spans="16:16" ht="15.75" customHeight="1" x14ac:dyDescent="0.25">
      <c r="P491" s="11"/>
    </row>
    <row r="492" spans="16:16" ht="15.75" customHeight="1" x14ac:dyDescent="0.25">
      <c r="P492" s="11"/>
    </row>
    <row r="493" spans="16:16" ht="15.75" customHeight="1" x14ac:dyDescent="0.25">
      <c r="P493" s="11"/>
    </row>
    <row r="494" spans="16:16" ht="15.75" customHeight="1" x14ac:dyDescent="0.25">
      <c r="P494" s="11"/>
    </row>
    <row r="495" spans="16:16" ht="15.75" customHeight="1" x14ac:dyDescent="0.25">
      <c r="P495" s="11"/>
    </row>
    <row r="496" spans="16:16" ht="15.75" customHeight="1" x14ac:dyDescent="0.25">
      <c r="P496" s="11"/>
    </row>
    <row r="497" spans="16:16" ht="15.75" customHeight="1" x14ac:dyDescent="0.25">
      <c r="P497" s="11"/>
    </row>
    <row r="498" spans="16:16" ht="15.75" customHeight="1" x14ac:dyDescent="0.25">
      <c r="P498" s="11"/>
    </row>
    <row r="499" spans="16:16" ht="15.75" customHeight="1" x14ac:dyDescent="0.25">
      <c r="P499" s="11"/>
    </row>
    <row r="500" spans="16:16" ht="15.75" customHeight="1" x14ac:dyDescent="0.25">
      <c r="P500" s="11"/>
    </row>
    <row r="501" spans="16:16" ht="15.75" customHeight="1" x14ac:dyDescent="0.25">
      <c r="P501" s="11"/>
    </row>
    <row r="502" spans="16:16" ht="15.75" customHeight="1" x14ac:dyDescent="0.25">
      <c r="P502" s="11"/>
    </row>
    <row r="503" spans="16:16" ht="15.75" customHeight="1" x14ac:dyDescent="0.25">
      <c r="P503" s="11"/>
    </row>
    <row r="504" spans="16:16" ht="15.75" customHeight="1" x14ac:dyDescent="0.25">
      <c r="P504" s="11"/>
    </row>
    <row r="505" spans="16:16" ht="15.75" customHeight="1" x14ac:dyDescent="0.25">
      <c r="P505" s="11"/>
    </row>
    <row r="506" spans="16:16" ht="15.75" customHeight="1" x14ac:dyDescent="0.25">
      <c r="P506" s="11"/>
    </row>
    <row r="507" spans="16:16" ht="15.75" customHeight="1" x14ac:dyDescent="0.25">
      <c r="P507" s="11"/>
    </row>
    <row r="508" spans="16:16" ht="15.75" customHeight="1" x14ac:dyDescent="0.25">
      <c r="P508" s="11"/>
    </row>
    <row r="509" spans="16:16" ht="15.75" customHeight="1" x14ac:dyDescent="0.25">
      <c r="P509" s="11"/>
    </row>
    <row r="510" spans="16:16" ht="15.75" customHeight="1" x14ac:dyDescent="0.25">
      <c r="P510" s="11"/>
    </row>
    <row r="511" spans="16:16" ht="15.75" customHeight="1" x14ac:dyDescent="0.25">
      <c r="P511" s="11"/>
    </row>
    <row r="512" spans="16:16" ht="15.75" customHeight="1" x14ac:dyDescent="0.25">
      <c r="P512" s="11"/>
    </row>
    <row r="513" spans="16:16" ht="15.75" customHeight="1" x14ac:dyDescent="0.25">
      <c r="P513" s="11"/>
    </row>
    <row r="514" spans="16:16" ht="15.75" customHeight="1" x14ac:dyDescent="0.25">
      <c r="P514" s="11"/>
    </row>
    <row r="515" spans="16:16" ht="15.75" customHeight="1" x14ac:dyDescent="0.25">
      <c r="P515" s="11"/>
    </row>
    <row r="516" spans="16:16" ht="15.75" customHeight="1" x14ac:dyDescent="0.25">
      <c r="P516" s="11"/>
    </row>
    <row r="517" spans="16:16" ht="15.75" customHeight="1" x14ac:dyDescent="0.25">
      <c r="P517" s="11"/>
    </row>
    <row r="518" spans="16:16" ht="15.75" customHeight="1" x14ac:dyDescent="0.25">
      <c r="P518" s="11"/>
    </row>
    <row r="519" spans="16:16" ht="15.75" customHeight="1" x14ac:dyDescent="0.25">
      <c r="P519" s="11"/>
    </row>
    <row r="520" spans="16:16" ht="15.75" customHeight="1" x14ac:dyDescent="0.25">
      <c r="P520" s="11"/>
    </row>
    <row r="521" spans="16:16" ht="15.75" customHeight="1" x14ac:dyDescent="0.25">
      <c r="P521" s="11"/>
    </row>
    <row r="522" spans="16:16" ht="15.75" customHeight="1" x14ac:dyDescent="0.25">
      <c r="P522" s="11"/>
    </row>
    <row r="523" spans="16:16" ht="15.75" customHeight="1" x14ac:dyDescent="0.25">
      <c r="P523" s="11"/>
    </row>
    <row r="524" spans="16:16" ht="15.75" customHeight="1" x14ac:dyDescent="0.25">
      <c r="P524" s="11"/>
    </row>
    <row r="525" spans="16:16" ht="15.75" customHeight="1" x14ac:dyDescent="0.25">
      <c r="P525" s="11"/>
    </row>
    <row r="526" spans="16:16" ht="15.75" customHeight="1" x14ac:dyDescent="0.25">
      <c r="P526" s="11"/>
    </row>
    <row r="527" spans="16:16" ht="15.75" customHeight="1" x14ac:dyDescent="0.25">
      <c r="P527" s="11"/>
    </row>
    <row r="528" spans="16:16" ht="15.75" customHeight="1" x14ac:dyDescent="0.25">
      <c r="P528" s="11"/>
    </row>
    <row r="529" spans="16:16" ht="15.75" customHeight="1" x14ac:dyDescent="0.25">
      <c r="P529" s="11"/>
    </row>
    <row r="530" spans="16:16" ht="15.75" customHeight="1" x14ac:dyDescent="0.25">
      <c r="P530" s="11"/>
    </row>
    <row r="531" spans="16:16" ht="15.75" customHeight="1" x14ac:dyDescent="0.25">
      <c r="P531" s="11"/>
    </row>
    <row r="532" spans="16:16" ht="15.75" customHeight="1" x14ac:dyDescent="0.25">
      <c r="P532" s="11"/>
    </row>
    <row r="533" spans="16:16" ht="15.75" customHeight="1" x14ac:dyDescent="0.25">
      <c r="P533" s="11"/>
    </row>
    <row r="534" spans="16:16" ht="15.75" customHeight="1" x14ac:dyDescent="0.25">
      <c r="P534" s="11"/>
    </row>
    <row r="535" spans="16:16" ht="15.75" customHeight="1" x14ac:dyDescent="0.25">
      <c r="P535" s="11"/>
    </row>
    <row r="536" spans="16:16" ht="15.75" customHeight="1" x14ac:dyDescent="0.25">
      <c r="P536" s="11"/>
    </row>
    <row r="537" spans="16:16" ht="15.75" customHeight="1" x14ac:dyDescent="0.25">
      <c r="P537" s="11"/>
    </row>
    <row r="538" spans="16:16" ht="15.75" customHeight="1" x14ac:dyDescent="0.25">
      <c r="P538" s="11"/>
    </row>
    <row r="539" spans="16:16" ht="15.75" customHeight="1" x14ac:dyDescent="0.25">
      <c r="P539" s="11"/>
    </row>
    <row r="540" spans="16:16" ht="15.75" customHeight="1" x14ac:dyDescent="0.25">
      <c r="P540" s="11"/>
    </row>
    <row r="541" spans="16:16" ht="15.75" customHeight="1" x14ac:dyDescent="0.25">
      <c r="P541" s="11"/>
    </row>
    <row r="542" spans="16:16" ht="15.75" customHeight="1" x14ac:dyDescent="0.25">
      <c r="P542" s="11"/>
    </row>
    <row r="543" spans="16:16" ht="15.75" customHeight="1" x14ac:dyDescent="0.25">
      <c r="P543" s="11"/>
    </row>
    <row r="544" spans="16:16" ht="15.75" customHeight="1" x14ac:dyDescent="0.25">
      <c r="P544" s="11"/>
    </row>
    <row r="545" spans="16:16" ht="15.75" customHeight="1" x14ac:dyDescent="0.25">
      <c r="P545" s="11"/>
    </row>
    <row r="546" spans="16:16" ht="15.75" customHeight="1" x14ac:dyDescent="0.25">
      <c r="P546" s="11"/>
    </row>
    <row r="547" spans="16:16" ht="15.75" customHeight="1" x14ac:dyDescent="0.25">
      <c r="P547" s="11"/>
    </row>
    <row r="548" spans="16:16" ht="15.75" customHeight="1" x14ac:dyDescent="0.25">
      <c r="P548" s="11"/>
    </row>
    <row r="549" spans="16:16" ht="15.75" customHeight="1" x14ac:dyDescent="0.25">
      <c r="P549" s="11"/>
    </row>
    <row r="550" spans="16:16" ht="15.75" customHeight="1" x14ac:dyDescent="0.25">
      <c r="P550" s="11"/>
    </row>
    <row r="551" spans="16:16" ht="15.75" customHeight="1" x14ac:dyDescent="0.25">
      <c r="P551" s="11"/>
    </row>
    <row r="552" spans="16:16" ht="15.75" customHeight="1" x14ac:dyDescent="0.25">
      <c r="P552" s="11"/>
    </row>
    <row r="553" spans="16:16" ht="15.75" customHeight="1" x14ac:dyDescent="0.25">
      <c r="P553" s="11"/>
    </row>
    <row r="554" spans="16:16" ht="15.75" customHeight="1" x14ac:dyDescent="0.25">
      <c r="P554" s="11"/>
    </row>
    <row r="555" spans="16:16" ht="15.75" customHeight="1" x14ac:dyDescent="0.25">
      <c r="P555" s="11"/>
    </row>
    <row r="556" spans="16:16" ht="15.75" customHeight="1" x14ac:dyDescent="0.25">
      <c r="P556" s="11"/>
    </row>
    <row r="557" spans="16:16" ht="15.75" customHeight="1" x14ac:dyDescent="0.25">
      <c r="P557" s="11"/>
    </row>
    <row r="558" spans="16:16" ht="15.75" customHeight="1" x14ac:dyDescent="0.25">
      <c r="P558" s="11"/>
    </row>
    <row r="559" spans="16:16" ht="15.75" customHeight="1" x14ac:dyDescent="0.25">
      <c r="P559" s="11"/>
    </row>
    <row r="560" spans="16:16" ht="15.75" customHeight="1" x14ac:dyDescent="0.25">
      <c r="P560" s="11"/>
    </row>
    <row r="561" spans="16:16" ht="15.75" customHeight="1" x14ac:dyDescent="0.25">
      <c r="P561" s="11"/>
    </row>
    <row r="562" spans="16:16" ht="15.75" customHeight="1" x14ac:dyDescent="0.25">
      <c r="P562" s="11"/>
    </row>
    <row r="563" spans="16:16" ht="15.75" customHeight="1" x14ac:dyDescent="0.25">
      <c r="P563" s="11"/>
    </row>
    <row r="564" spans="16:16" ht="15.75" customHeight="1" x14ac:dyDescent="0.25">
      <c r="P564" s="11"/>
    </row>
    <row r="565" spans="16:16" ht="15.75" customHeight="1" x14ac:dyDescent="0.25">
      <c r="P565" s="11"/>
    </row>
    <row r="566" spans="16:16" ht="15.75" customHeight="1" x14ac:dyDescent="0.25">
      <c r="P566" s="11"/>
    </row>
    <row r="567" spans="16:16" ht="15.75" customHeight="1" x14ac:dyDescent="0.25">
      <c r="P567" s="11"/>
    </row>
    <row r="568" spans="16:16" ht="15.75" customHeight="1" x14ac:dyDescent="0.25">
      <c r="P568" s="11"/>
    </row>
    <row r="569" spans="16:16" ht="15.75" customHeight="1" x14ac:dyDescent="0.25">
      <c r="P569" s="11"/>
    </row>
    <row r="570" spans="16:16" ht="15.75" customHeight="1" x14ac:dyDescent="0.25">
      <c r="P570" s="11"/>
    </row>
    <row r="571" spans="16:16" ht="15.75" customHeight="1" x14ac:dyDescent="0.25">
      <c r="P571" s="11"/>
    </row>
    <row r="572" spans="16:16" ht="15.75" customHeight="1" x14ac:dyDescent="0.25">
      <c r="P572" s="11"/>
    </row>
    <row r="573" spans="16:16" ht="15.75" customHeight="1" x14ac:dyDescent="0.25">
      <c r="P573" s="11"/>
    </row>
    <row r="574" spans="16:16" ht="15.75" customHeight="1" x14ac:dyDescent="0.25">
      <c r="P574" s="11"/>
    </row>
    <row r="575" spans="16:16" ht="15.75" customHeight="1" x14ac:dyDescent="0.25">
      <c r="P575" s="11"/>
    </row>
    <row r="576" spans="16:16" ht="15.75" customHeight="1" x14ac:dyDescent="0.25">
      <c r="P576" s="11"/>
    </row>
    <row r="577" spans="16:16" ht="15.75" customHeight="1" x14ac:dyDescent="0.25">
      <c r="P577" s="11"/>
    </row>
    <row r="578" spans="16:16" ht="15.75" customHeight="1" x14ac:dyDescent="0.25">
      <c r="P578" s="11"/>
    </row>
    <row r="579" spans="16:16" ht="15.75" customHeight="1" x14ac:dyDescent="0.25">
      <c r="P579" s="11"/>
    </row>
    <row r="580" spans="16:16" ht="15.75" customHeight="1" x14ac:dyDescent="0.25">
      <c r="P580" s="11"/>
    </row>
    <row r="581" spans="16:16" ht="15.75" customHeight="1" x14ac:dyDescent="0.25">
      <c r="P581" s="11"/>
    </row>
    <row r="582" spans="16:16" ht="15.75" customHeight="1" x14ac:dyDescent="0.25">
      <c r="P582" s="11"/>
    </row>
    <row r="583" spans="16:16" ht="15.75" customHeight="1" x14ac:dyDescent="0.25">
      <c r="P583" s="11"/>
    </row>
    <row r="584" spans="16:16" ht="15.75" customHeight="1" x14ac:dyDescent="0.25">
      <c r="P584" s="11"/>
    </row>
    <row r="585" spans="16:16" ht="15.75" customHeight="1" x14ac:dyDescent="0.25">
      <c r="P585" s="11"/>
    </row>
    <row r="586" spans="16:16" ht="15.75" customHeight="1" x14ac:dyDescent="0.25">
      <c r="P586" s="11"/>
    </row>
    <row r="587" spans="16:16" ht="15.75" customHeight="1" x14ac:dyDescent="0.25">
      <c r="P587" s="11"/>
    </row>
    <row r="588" spans="16:16" ht="15.75" customHeight="1" x14ac:dyDescent="0.25">
      <c r="P588" s="11"/>
    </row>
    <row r="589" spans="16:16" ht="15.75" customHeight="1" x14ac:dyDescent="0.25">
      <c r="P589" s="11"/>
    </row>
    <row r="590" spans="16:16" ht="15.75" customHeight="1" x14ac:dyDescent="0.25">
      <c r="P590" s="11"/>
    </row>
    <row r="591" spans="16:16" ht="15.75" customHeight="1" x14ac:dyDescent="0.25">
      <c r="P591" s="11"/>
    </row>
    <row r="592" spans="16:16" ht="15.75" customHeight="1" x14ac:dyDescent="0.25">
      <c r="P592" s="11"/>
    </row>
    <row r="593" spans="16:16" ht="15.75" customHeight="1" x14ac:dyDescent="0.25">
      <c r="P593" s="11"/>
    </row>
    <row r="594" spans="16:16" ht="15.75" customHeight="1" x14ac:dyDescent="0.25">
      <c r="P594" s="11"/>
    </row>
    <row r="595" spans="16:16" ht="15.75" customHeight="1" x14ac:dyDescent="0.25">
      <c r="P595" s="11"/>
    </row>
    <row r="596" spans="16:16" ht="15.75" customHeight="1" x14ac:dyDescent="0.25">
      <c r="P596" s="11"/>
    </row>
    <row r="597" spans="16:16" ht="15.75" customHeight="1" x14ac:dyDescent="0.25">
      <c r="P597" s="11"/>
    </row>
    <row r="598" spans="16:16" ht="15.75" customHeight="1" x14ac:dyDescent="0.25">
      <c r="P598" s="11"/>
    </row>
    <row r="599" spans="16:16" ht="15.75" customHeight="1" x14ac:dyDescent="0.25">
      <c r="P599" s="11"/>
    </row>
    <row r="600" spans="16:16" ht="15.75" customHeight="1" x14ac:dyDescent="0.25">
      <c r="P600" s="11"/>
    </row>
    <row r="601" spans="16:16" ht="15.75" customHeight="1" x14ac:dyDescent="0.25">
      <c r="P601" s="11"/>
    </row>
    <row r="602" spans="16:16" ht="15.75" customHeight="1" x14ac:dyDescent="0.25">
      <c r="P602" s="11"/>
    </row>
    <row r="603" spans="16:16" ht="15.75" customHeight="1" x14ac:dyDescent="0.25">
      <c r="P603" s="11"/>
    </row>
    <row r="604" spans="16:16" ht="15.75" customHeight="1" x14ac:dyDescent="0.25">
      <c r="P604" s="11"/>
    </row>
    <row r="605" spans="16:16" ht="15.75" customHeight="1" x14ac:dyDescent="0.25">
      <c r="P605" s="11"/>
    </row>
    <row r="606" spans="16:16" ht="15.75" customHeight="1" x14ac:dyDescent="0.25">
      <c r="P606" s="11"/>
    </row>
    <row r="607" spans="16:16" ht="15.75" customHeight="1" x14ac:dyDescent="0.25">
      <c r="P607" s="11"/>
    </row>
    <row r="608" spans="16:16" ht="15.75" customHeight="1" x14ac:dyDescent="0.25">
      <c r="P608" s="11"/>
    </row>
    <row r="609" spans="16:16" ht="15.75" customHeight="1" x14ac:dyDescent="0.25">
      <c r="P609" s="11"/>
    </row>
    <row r="610" spans="16:16" ht="15.75" customHeight="1" x14ac:dyDescent="0.25">
      <c r="P610" s="11"/>
    </row>
    <row r="611" spans="16:16" ht="15.75" customHeight="1" x14ac:dyDescent="0.25">
      <c r="P611" s="11"/>
    </row>
    <row r="612" spans="16:16" ht="15.75" customHeight="1" x14ac:dyDescent="0.25">
      <c r="P612" s="11"/>
    </row>
    <row r="613" spans="16:16" ht="15.75" customHeight="1" x14ac:dyDescent="0.25">
      <c r="P613" s="11"/>
    </row>
    <row r="614" spans="16:16" ht="15.75" customHeight="1" x14ac:dyDescent="0.25">
      <c r="P614" s="11"/>
    </row>
    <row r="615" spans="16:16" ht="15.75" customHeight="1" x14ac:dyDescent="0.25">
      <c r="P615" s="11"/>
    </row>
    <row r="616" spans="16:16" ht="15.75" customHeight="1" x14ac:dyDescent="0.25">
      <c r="P616" s="11"/>
    </row>
    <row r="617" spans="16:16" ht="15.75" customHeight="1" x14ac:dyDescent="0.25">
      <c r="P617" s="11"/>
    </row>
    <row r="618" spans="16:16" ht="15.75" customHeight="1" x14ac:dyDescent="0.25">
      <c r="P618" s="11"/>
    </row>
    <row r="619" spans="16:16" ht="15.75" customHeight="1" x14ac:dyDescent="0.25">
      <c r="P619" s="11"/>
    </row>
    <row r="620" spans="16:16" ht="15.75" customHeight="1" x14ac:dyDescent="0.25">
      <c r="P620" s="11"/>
    </row>
    <row r="621" spans="16:16" ht="15.75" customHeight="1" x14ac:dyDescent="0.25">
      <c r="P621" s="11"/>
    </row>
    <row r="622" spans="16:16" ht="15.75" customHeight="1" x14ac:dyDescent="0.25">
      <c r="P622" s="11"/>
    </row>
    <row r="623" spans="16:16" ht="15.75" customHeight="1" x14ac:dyDescent="0.25">
      <c r="P623" s="11"/>
    </row>
    <row r="624" spans="16:16" ht="15.75" customHeight="1" x14ac:dyDescent="0.25">
      <c r="P624" s="11"/>
    </row>
    <row r="625" spans="16:16" ht="15.75" customHeight="1" x14ac:dyDescent="0.25">
      <c r="P625" s="11"/>
    </row>
    <row r="626" spans="16:16" ht="15.75" customHeight="1" x14ac:dyDescent="0.25">
      <c r="P626" s="11"/>
    </row>
    <row r="627" spans="16:16" ht="15.75" customHeight="1" x14ac:dyDescent="0.25">
      <c r="P627" s="11"/>
    </row>
    <row r="628" spans="16:16" ht="15.75" customHeight="1" x14ac:dyDescent="0.25">
      <c r="P628" s="11"/>
    </row>
    <row r="629" spans="16:16" ht="15.75" customHeight="1" x14ac:dyDescent="0.25">
      <c r="P629" s="11"/>
    </row>
    <row r="630" spans="16:16" ht="15.75" customHeight="1" x14ac:dyDescent="0.25">
      <c r="P630" s="11"/>
    </row>
    <row r="631" spans="16:16" ht="15.75" customHeight="1" x14ac:dyDescent="0.25">
      <c r="P631" s="11"/>
    </row>
    <row r="632" spans="16:16" ht="15.75" customHeight="1" x14ac:dyDescent="0.25">
      <c r="P632" s="11"/>
    </row>
    <row r="633" spans="16:16" ht="15.75" customHeight="1" x14ac:dyDescent="0.25">
      <c r="P633" s="11"/>
    </row>
    <row r="634" spans="16:16" ht="15.75" customHeight="1" x14ac:dyDescent="0.25">
      <c r="P634" s="11"/>
    </row>
    <row r="635" spans="16:16" ht="15.75" customHeight="1" x14ac:dyDescent="0.25">
      <c r="P635" s="11"/>
    </row>
    <row r="636" spans="16:16" ht="15.75" customHeight="1" x14ac:dyDescent="0.25">
      <c r="P636" s="11"/>
    </row>
    <row r="637" spans="16:16" ht="15.75" customHeight="1" x14ac:dyDescent="0.25">
      <c r="P637" s="11"/>
    </row>
    <row r="638" spans="16:16" ht="15.75" customHeight="1" x14ac:dyDescent="0.25">
      <c r="P638" s="11"/>
    </row>
    <row r="639" spans="16:16" ht="15.75" customHeight="1" x14ac:dyDescent="0.25">
      <c r="P639" s="11"/>
    </row>
    <row r="640" spans="16:16" ht="15.75" customHeight="1" x14ac:dyDescent="0.25">
      <c r="P640" s="11"/>
    </row>
    <row r="641" spans="16:16" ht="15.75" customHeight="1" x14ac:dyDescent="0.25">
      <c r="P641" s="11"/>
    </row>
    <row r="642" spans="16:16" ht="15.75" customHeight="1" x14ac:dyDescent="0.25">
      <c r="P642" s="11"/>
    </row>
    <row r="643" spans="16:16" ht="15.75" customHeight="1" x14ac:dyDescent="0.25">
      <c r="P643" s="11"/>
    </row>
    <row r="644" spans="16:16" ht="15.75" customHeight="1" x14ac:dyDescent="0.25">
      <c r="P644" s="11"/>
    </row>
    <row r="645" spans="16:16" ht="15.75" customHeight="1" x14ac:dyDescent="0.25">
      <c r="P645" s="11"/>
    </row>
    <row r="646" spans="16:16" ht="15.75" customHeight="1" x14ac:dyDescent="0.25">
      <c r="P646" s="11"/>
    </row>
    <row r="647" spans="16:16" ht="15.75" customHeight="1" x14ac:dyDescent="0.25">
      <c r="P647" s="11"/>
    </row>
    <row r="648" spans="16:16" ht="15.75" customHeight="1" x14ac:dyDescent="0.25">
      <c r="P648" s="11"/>
    </row>
    <row r="649" spans="16:16" ht="15.75" customHeight="1" x14ac:dyDescent="0.25">
      <c r="P649" s="11"/>
    </row>
    <row r="650" spans="16:16" ht="15.75" customHeight="1" x14ac:dyDescent="0.25">
      <c r="P650" s="11"/>
    </row>
    <row r="651" spans="16:16" ht="15.75" customHeight="1" x14ac:dyDescent="0.25">
      <c r="P651" s="11"/>
    </row>
    <row r="652" spans="16:16" ht="15.75" customHeight="1" x14ac:dyDescent="0.25">
      <c r="P652" s="11"/>
    </row>
    <row r="653" spans="16:16" ht="15.75" customHeight="1" x14ac:dyDescent="0.25">
      <c r="P653" s="11"/>
    </row>
    <row r="654" spans="16:16" ht="15.75" customHeight="1" x14ac:dyDescent="0.25">
      <c r="P654" s="11"/>
    </row>
    <row r="655" spans="16:16" ht="15.75" customHeight="1" x14ac:dyDescent="0.25">
      <c r="P655" s="11"/>
    </row>
    <row r="656" spans="16:16" ht="15.75" customHeight="1" x14ac:dyDescent="0.25">
      <c r="P656" s="11"/>
    </row>
    <row r="657" spans="16:16" ht="15.75" customHeight="1" x14ac:dyDescent="0.25">
      <c r="P657" s="11"/>
    </row>
    <row r="658" spans="16:16" ht="15.75" customHeight="1" x14ac:dyDescent="0.25">
      <c r="P658" s="11"/>
    </row>
    <row r="659" spans="16:16" ht="15.75" customHeight="1" x14ac:dyDescent="0.25">
      <c r="P659" s="11"/>
    </row>
    <row r="660" spans="16:16" ht="15.75" customHeight="1" x14ac:dyDescent="0.25">
      <c r="P660" s="11"/>
    </row>
    <row r="661" spans="16:16" ht="15.75" customHeight="1" x14ac:dyDescent="0.25">
      <c r="P661" s="11"/>
    </row>
    <row r="662" spans="16:16" ht="15.75" customHeight="1" x14ac:dyDescent="0.25">
      <c r="P662" s="11"/>
    </row>
    <row r="663" spans="16:16" ht="15.75" customHeight="1" x14ac:dyDescent="0.25">
      <c r="P663" s="11"/>
    </row>
    <row r="664" spans="16:16" ht="15.75" customHeight="1" x14ac:dyDescent="0.25">
      <c r="P664" s="11"/>
    </row>
    <row r="665" spans="16:16" ht="15.75" customHeight="1" x14ac:dyDescent="0.25">
      <c r="P665" s="11"/>
    </row>
    <row r="666" spans="16:16" ht="15.75" customHeight="1" x14ac:dyDescent="0.25">
      <c r="P666" s="11"/>
    </row>
    <row r="667" spans="16:16" ht="15.75" customHeight="1" x14ac:dyDescent="0.25">
      <c r="P667" s="11"/>
    </row>
    <row r="668" spans="16:16" ht="15.75" customHeight="1" x14ac:dyDescent="0.25">
      <c r="P668" s="11"/>
    </row>
    <row r="669" spans="16:16" ht="15.75" customHeight="1" x14ac:dyDescent="0.25">
      <c r="P669" s="11"/>
    </row>
    <row r="670" spans="16:16" ht="15.75" customHeight="1" x14ac:dyDescent="0.25">
      <c r="P670" s="11"/>
    </row>
    <row r="671" spans="16:16" ht="15.75" customHeight="1" x14ac:dyDescent="0.25">
      <c r="P671" s="11"/>
    </row>
    <row r="672" spans="16:16" ht="15.75" customHeight="1" x14ac:dyDescent="0.25">
      <c r="P672" s="11"/>
    </row>
    <row r="673" spans="16:16" ht="15.75" customHeight="1" x14ac:dyDescent="0.25">
      <c r="P673" s="11"/>
    </row>
    <row r="674" spans="16:16" ht="15.75" customHeight="1" x14ac:dyDescent="0.25">
      <c r="P674" s="11"/>
    </row>
    <row r="675" spans="16:16" ht="15.75" customHeight="1" x14ac:dyDescent="0.25">
      <c r="P675" s="11"/>
    </row>
    <row r="676" spans="16:16" ht="15.75" customHeight="1" x14ac:dyDescent="0.25">
      <c r="P676" s="11"/>
    </row>
    <row r="677" spans="16:16" ht="15.75" customHeight="1" x14ac:dyDescent="0.25">
      <c r="P677" s="11"/>
    </row>
    <row r="678" spans="16:16" ht="15.75" customHeight="1" x14ac:dyDescent="0.25">
      <c r="P678" s="11"/>
    </row>
    <row r="679" spans="16:16" ht="15.75" customHeight="1" x14ac:dyDescent="0.25">
      <c r="P679" s="11"/>
    </row>
    <row r="680" spans="16:16" ht="15.75" customHeight="1" x14ac:dyDescent="0.25">
      <c r="P680" s="11"/>
    </row>
    <row r="681" spans="16:16" ht="15.75" customHeight="1" x14ac:dyDescent="0.25">
      <c r="P681" s="11"/>
    </row>
    <row r="682" spans="16:16" ht="15.75" customHeight="1" x14ac:dyDescent="0.25">
      <c r="P682" s="11"/>
    </row>
    <row r="683" spans="16:16" ht="15.75" customHeight="1" x14ac:dyDescent="0.25">
      <c r="P683" s="11"/>
    </row>
    <row r="684" spans="16:16" ht="15.75" customHeight="1" x14ac:dyDescent="0.25">
      <c r="P684" s="11"/>
    </row>
    <row r="685" spans="16:16" ht="15.75" customHeight="1" x14ac:dyDescent="0.25">
      <c r="P685" s="11"/>
    </row>
    <row r="686" spans="16:16" ht="15.75" customHeight="1" x14ac:dyDescent="0.25">
      <c r="P686" s="11"/>
    </row>
    <row r="687" spans="16:16" ht="15.75" customHeight="1" x14ac:dyDescent="0.25">
      <c r="P687" s="11"/>
    </row>
    <row r="688" spans="16:16" ht="15.75" customHeight="1" x14ac:dyDescent="0.25">
      <c r="P688" s="11"/>
    </row>
    <row r="689" spans="16:16" ht="15.75" customHeight="1" x14ac:dyDescent="0.25">
      <c r="P689" s="11"/>
    </row>
    <row r="690" spans="16:16" ht="15.75" customHeight="1" x14ac:dyDescent="0.25">
      <c r="P690" s="11"/>
    </row>
    <row r="691" spans="16:16" ht="15.75" customHeight="1" x14ac:dyDescent="0.25">
      <c r="P691" s="11"/>
    </row>
    <row r="692" spans="16:16" ht="15.75" customHeight="1" x14ac:dyDescent="0.25">
      <c r="P692" s="11"/>
    </row>
    <row r="693" spans="16:16" ht="15.75" customHeight="1" x14ac:dyDescent="0.25">
      <c r="P693" s="11"/>
    </row>
    <row r="694" spans="16:16" ht="15.75" customHeight="1" x14ac:dyDescent="0.25">
      <c r="P694" s="11"/>
    </row>
    <row r="695" spans="16:16" ht="15.75" customHeight="1" x14ac:dyDescent="0.25">
      <c r="P695" s="11"/>
    </row>
    <row r="696" spans="16:16" ht="15.75" customHeight="1" x14ac:dyDescent="0.25">
      <c r="P696" s="11"/>
    </row>
    <row r="697" spans="16:16" ht="15.75" customHeight="1" x14ac:dyDescent="0.25">
      <c r="P697" s="11"/>
    </row>
    <row r="698" spans="16:16" ht="15.75" customHeight="1" x14ac:dyDescent="0.25">
      <c r="P698" s="11"/>
    </row>
    <row r="699" spans="16:16" ht="15.75" customHeight="1" x14ac:dyDescent="0.25">
      <c r="P699" s="11"/>
    </row>
    <row r="700" spans="16:16" ht="15.75" customHeight="1" x14ac:dyDescent="0.25">
      <c r="P700" s="11"/>
    </row>
    <row r="701" spans="16:16" ht="15.75" customHeight="1" x14ac:dyDescent="0.25">
      <c r="P701" s="11"/>
    </row>
    <row r="702" spans="16:16" ht="15.75" customHeight="1" x14ac:dyDescent="0.25">
      <c r="P702" s="11"/>
    </row>
    <row r="703" spans="16:16" ht="15.75" customHeight="1" x14ac:dyDescent="0.25">
      <c r="P703" s="11"/>
    </row>
    <row r="704" spans="16:16" ht="15.75" customHeight="1" x14ac:dyDescent="0.25">
      <c r="P704" s="11"/>
    </row>
    <row r="705" spans="16:16" ht="15.75" customHeight="1" x14ac:dyDescent="0.25">
      <c r="P705" s="11"/>
    </row>
    <row r="706" spans="16:16" ht="15.75" customHeight="1" x14ac:dyDescent="0.25">
      <c r="P706" s="11"/>
    </row>
    <row r="707" spans="16:16" ht="15.75" customHeight="1" x14ac:dyDescent="0.25">
      <c r="P707" s="11"/>
    </row>
    <row r="708" spans="16:16" ht="15.75" customHeight="1" x14ac:dyDescent="0.25">
      <c r="P708" s="11"/>
    </row>
    <row r="709" spans="16:16" ht="15.75" customHeight="1" x14ac:dyDescent="0.25">
      <c r="P709" s="11"/>
    </row>
    <row r="710" spans="16:16" ht="15.75" customHeight="1" x14ac:dyDescent="0.25">
      <c r="P710" s="11"/>
    </row>
    <row r="711" spans="16:16" ht="15.75" customHeight="1" x14ac:dyDescent="0.25">
      <c r="P711" s="11"/>
    </row>
    <row r="712" spans="16:16" ht="15.75" customHeight="1" x14ac:dyDescent="0.25">
      <c r="P712" s="11"/>
    </row>
    <row r="713" spans="16:16" ht="15.75" customHeight="1" x14ac:dyDescent="0.25">
      <c r="P713" s="11"/>
    </row>
    <row r="714" spans="16:16" ht="15.75" customHeight="1" x14ac:dyDescent="0.25">
      <c r="P714" s="11"/>
    </row>
    <row r="715" spans="16:16" ht="15.75" customHeight="1" x14ac:dyDescent="0.25">
      <c r="P715" s="11"/>
    </row>
    <row r="716" spans="16:16" ht="15.75" customHeight="1" x14ac:dyDescent="0.25">
      <c r="P716" s="11"/>
    </row>
    <row r="717" spans="16:16" ht="15.75" customHeight="1" x14ac:dyDescent="0.25">
      <c r="P717" s="11"/>
    </row>
    <row r="718" spans="16:16" ht="15.75" customHeight="1" x14ac:dyDescent="0.25">
      <c r="P718" s="11"/>
    </row>
    <row r="719" spans="16:16" ht="15.75" customHeight="1" x14ac:dyDescent="0.25">
      <c r="P719" s="11"/>
    </row>
    <row r="720" spans="16:16" ht="15.75" customHeight="1" x14ac:dyDescent="0.25">
      <c r="P720" s="11"/>
    </row>
    <row r="721" spans="16:16" ht="15.75" customHeight="1" x14ac:dyDescent="0.25">
      <c r="P721" s="11"/>
    </row>
    <row r="722" spans="16:16" ht="15.75" customHeight="1" x14ac:dyDescent="0.25">
      <c r="P722" s="11"/>
    </row>
    <row r="723" spans="16:16" ht="15.75" customHeight="1" x14ac:dyDescent="0.25">
      <c r="P723" s="11"/>
    </row>
    <row r="724" spans="16:16" ht="15.75" customHeight="1" x14ac:dyDescent="0.25">
      <c r="P724" s="11"/>
    </row>
    <row r="725" spans="16:16" ht="15.75" customHeight="1" x14ac:dyDescent="0.25">
      <c r="P725" s="11"/>
    </row>
    <row r="726" spans="16:16" ht="15.75" customHeight="1" x14ac:dyDescent="0.25">
      <c r="P726" s="11"/>
    </row>
    <row r="727" spans="16:16" ht="15.75" customHeight="1" x14ac:dyDescent="0.25">
      <c r="P727" s="11"/>
    </row>
    <row r="728" spans="16:16" ht="15.75" customHeight="1" x14ac:dyDescent="0.25">
      <c r="P728" s="11"/>
    </row>
    <row r="729" spans="16:16" ht="15.75" customHeight="1" x14ac:dyDescent="0.25">
      <c r="P729" s="11"/>
    </row>
    <row r="730" spans="16:16" ht="15.75" customHeight="1" x14ac:dyDescent="0.25">
      <c r="P730" s="11"/>
    </row>
    <row r="731" spans="16:16" ht="15.75" customHeight="1" x14ac:dyDescent="0.25">
      <c r="P731" s="11"/>
    </row>
    <row r="732" spans="16:16" ht="15.75" customHeight="1" x14ac:dyDescent="0.25">
      <c r="P732" s="11"/>
    </row>
    <row r="733" spans="16:16" ht="15.75" customHeight="1" x14ac:dyDescent="0.25">
      <c r="P733" s="11"/>
    </row>
    <row r="734" spans="16:16" ht="15.75" customHeight="1" x14ac:dyDescent="0.25">
      <c r="P734" s="11"/>
    </row>
    <row r="735" spans="16:16" ht="15.75" customHeight="1" x14ac:dyDescent="0.25">
      <c r="P735" s="11"/>
    </row>
    <row r="736" spans="16:16" ht="15.75" customHeight="1" x14ac:dyDescent="0.25">
      <c r="P736" s="11"/>
    </row>
    <row r="737" spans="16:16" ht="15.75" customHeight="1" x14ac:dyDescent="0.25">
      <c r="P737" s="11"/>
    </row>
    <row r="738" spans="16:16" ht="15.75" customHeight="1" x14ac:dyDescent="0.25">
      <c r="P738" s="11"/>
    </row>
    <row r="739" spans="16:16" ht="15.75" customHeight="1" x14ac:dyDescent="0.25">
      <c r="P739" s="11"/>
    </row>
    <row r="740" spans="16:16" ht="15.75" customHeight="1" x14ac:dyDescent="0.25">
      <c r="P740" s="11"/>
    </row>
    <row r="741" spans="16:16" ht="15.75" customHeight="1" x14ac:dyDescent="0.25">
      <c r="P741" s="11"/>
    </row>
    <row r="742" spans="16:16" ht="15.75" customHeight="1" x14ac:dyDescent="0.25">
      <c r="P742" s="11"/>
    </row>
    <row r="743" spans="16:16" ht="15.75" customHeight="1" x14ac:dyDescent="0.25">
      <c r="P743" s="11"/>
    </row>
    <row r="744" spans="16:16" ht="15.75" customHeight="1" x14ac:dyDescent="0.25">
      <c r="P744" s="11"/>
    </row>
    <row r="745" spans="16:16" ht="15.75" customHeight="1" x14ac:dyDescent="0.25">
      <c r="P745" s="11"/>
    </row>
    <row r="746" spans="16:16" ht="15.75" customHeight="1" x14ac:dyDescent="0.25">
      <c r="P746" s="11"/>
    </row>
    <row r="747" spans="16:16" ht="15.75" customHeight="1" x14ac:dyDescent="0.25">
      <c r="P747" s="11"/>
    </row>
    <row r="748" spans="16:16" ht="15.75" customHeight="1" x14ac:dyDescent="0.25">
      <c r="P748" s="11"/>
    </row>
    <row r="749" spans="16:16" ht="15.75" customHeight="1" x14ac:dyDescent="0.25">
      <c r="P749" s="11"/>
    </row>
    <row r="750" spans="16:16" ht="15.75" customHeight="1" x14ac:dyDescent="0.25">
      <c r="P750" s="11"/>
    </row>
    <row r="751" spans="16:16" ht="15.75" customHeight="1" x14ac:dyDescent="0.25">
      <c r="P751" s="11"/>
    </row>
    <row r="752" spans="16:16" ht="15.75" customHeight="1" x14ac:dyDescent="0.25">
      <c r="P752" s="11"/>
    </row>
    <row r="753" spans="16:16" ht="15.75" customHeight="1" x14ac:dyDescent="0.25">
      <c r="P753" s="11"/>
    </row>
    <row r="754" spans="16:16" ht="15.75" customHeight="1" x14ac:dyDescent="0.25">
      <c r="P754" s="11"/>
    </row>
    <row r="755" spans="16:16" ht="15.75" customHeight="1" x14ac:dyDescent="0.25">
      <c r="P755" s="11"/>
    </row>
    <row r="756" spans="16:16" ht="15.75" customHeight="1" x14ac:dyDescent="0.25">
      <c r="P756" s="11"/>
    </row>
    <row r="757" spans="16:16" ht="15.75" customHeight="1" x14ac:dyDescent="0.25">
      <c r="P757" s="11"/>
    </row>
    <row r="758" spans="16:16" ht="15.75" customHeight="1" x14ac:dyDescent="0.25">
      <c r="P758" s="11"/>
    </row>
    <row r="759" spans="16:16" ht="15.75" customHeight="1" x14ac:dyDescent="0.25">
      <c r="P759" s="11"/>
    </row>
    <row r="760" spans="16:16" ht="15.75" customHeight="1" x14ac:dyDescent="0.25">
      <c r="P760" s="11"/>
    </row>
    <row r="761" spans="16:16" ht="15.75" customHeight="1" x14ac:dyDescent="0.25">
      <c r="P761" s="11"/>
    </row>
    <row r="762" spans="16:16" ht="15.75" customHeight="1" x14ac:dyDescent="0.25">
      <c r="P762" s="11"/>
    </row>
    <row r="763" spans="16:16" ht="15.75" customHeight="1" x14ac:dyDescent="0.25">
      <c r="P763" s="11"/>
    </row>
    <row r="764" spans="16:16" ht="15.75" customHeight="1" x14ac:dyDescent="0.25">
      <c r="P764" s="11"/>
    </row>
    <row r="765" spans="16:16" ht="15.75" customHeight="1" x14ac:dyDescent="0.25">
      <c r="P765" s="11"/>
    </row>
    <row r="766" spans="16:16" ht="15.75" customHeight="1" x14ac:dyDescent="0.25">
      <c r="P766" s="11"/>
    </row>
    <row r="767" spans="16:16" ht="15.75" customHeight="1" x14ac:dyDescent="0.25">
      <c r="P767" s="11"/>
    </row>
    <row r="768" spans="16:16" ht="15.75" customHeight="1" x14ac:dyDescent="0.25">
      <c r="P768" s="11"/>
    </row>
    <row r="769" spans="16:16" ht="15.75" customHeight="1" x14ac:dyDescent="0.25">
      <c r="P769" s="11"/>
    </row>
    <row r="770" spans="16:16" ht="15.75" customHeight="1" x14ac:dyDescent="0.25">
      <c r="P770" s="11"/>
    </row>
    <row r="771" spans="16:16" ht="15.75" customHeight="1" x14ac:dyDescent="0.25">
      <c r="P771" s="11"/>
    </row>
    <row r="772" spans="16:16" ht="15.75" customHeight="1" x14ac:dyDescent="0.25">
      <c r="P772" s="11"/>
    </row>
    <row r="773" spans="16:16" ht="15.75" customHeight="1" x14ac:dyDescent="0.25">
      <c r="P773" s="11"/>
    </row>
    <row r="774" spans="16:16" ht="15.75" customHeight="1" x14ac:dyDescent="0.25">
      <c r="P774" s="11"/>
    </row>
    <row r="775" spans="16:16" ht="15.75" customHeight="1" x14ac:dyDescent="0.25">
      <c r="P775" s="11"/>
    </row>
    <row r="776" spans="16:16" ht="15.75" customHeight="1" x14ac:dyDescent="0.25">
      <c r="P776" s="11"/>
    </row>
    <row r="777" spans="16:16" ht="15.75" customHeight="1" x14ac:dyDescent="0.25">
      <c r="P777" s="11"/>
    </row>
    <row r="778" spans="16:16" ht="15.75" customHeight="1" x14ac:dyDescent="0.25">
      <c r="P778" s="11"/>
    </row>
    <row r="779" spans="16:16" ht="15.75" customHeight="1" x14ac:dyDescent="0.25">
      <c r="P779" s="11"/>
    </row>
    <row r="780" spans="16:16" ht="15.75" customHeight="1" x14ac:dyDescent="0.25">
      <c r="P780" s="11"/>
    </row>
    <row r="781" spans="16:16" ht="15.75" customHeight="1" x14ac:dyDescent="0.25">
      <c r="P781" s="11"/>
    </row>
    <row r="782" spans="16:16" ht="15.75" customHeight="1" x14ac:dyDescent="0.25">
      <c r="P782" s="11"/>
    </row>
    <row r="783" spans="16:16" ht="15.75" customHeight="1" x14ac:dyDescent="0.25">
      <c r="P783" s="11"/>
    </row>
    <row r="784" spans="16:16" ht="15.75" customHeight="1" x14ac:dyDescent="0.25">
      <c r="P784" s="11"/>
    </row>
    <row r="785" spans="16:16" ht="15.75" customHeight="1" x14ac:dyDescent="0.25">
      <c r="P785" s="11"/>
    </row>
    <row r="786" spans="16:16" ht="15.75" customHeight="1" x14ac:dyDescent="0.25">
      <c r="P786" s="11"/>
    </row>
    <row r="787" spans="16:16" ht="15.75" customHeight="1" x14ac:dyDescent="0.25">
      <c r="P787" s="11"/>
    </row>
    <row r="788" spans="16:16" ht="15.75" customHeight="1" x14ac:dyDescent="0.25">
      <c r="P788" s="11"/>
    </row>
    <row r="789" spans="16:16" ht="15.75" customHeight="1" x14ac:dyDescent="0.25">
      <c r="P789" s="11"/>
    </row>
    <row r="790" spans="16:16" ht="15.75" customHeight="1" x14ac:dyDescent="0.25">
      <c r="P790" s="11"/>
    </row>
    <row r="791" spans="16:16" ht="15.75" customHeight="1" x14ac:dyDescent="0.25">
      <c r="P791" s="11"/>
    </row>
    <row r="792" spans="16:16" ht="15.75" customHeight="1" x14ac:dyDescent="0.25">
      <c r="P792" s="11"/>
    </row>
    <row r="793" spans="16:16" ht="15.75" customHeight="1" x14ac:dyDescent="0.25">
      <c r="P793" s="11"/>
    </row>
    <row r="794" spans="16:16" ht="15.75" customHeight="1" x14ac:dyDescent="0.25">
      <c r="P794" s="11"/>
    </row>
    <row r="795" spans="16:16" ht="15.75" customHeight="1" x14ac:dyDescent="0.25">
      <c r="P795" s="11"/>
    </row>
    <row r="796" spans="16:16" ht="15.75" customHeight="1" x14ac:dyDescent="0.25">
      <c r="P796" s="11"/>
    </row>
    <row r="797" spans="16:16" ht="15.75" customHeight="1" x14ac:dyDescent="0.25">
      <c r="P797" s="11"/>
    </row>
    <row r="798" spans="16:16" ht="15.75" customHeight="1" x14ac:dyDescent="0.25">
      <c r="P798" s="11"/>
    </row>
    <row r="799" spans="16:16" ht="15.75" customHeight="1" x14ac:dyDescent="0.25">
      <c r="P799" s="11"/>
    </row>
    <row r="800" spans="16:16" ht="15.75" customHeight="1" x14ac:dyDescent="0.25">
      <c r="P800" s="11"/>
    </row>
    <row r="801" spans="16:16" ht="15.75" customHeight="1" x14ac:dyDescent="0.25">
      <c r="P801" s="11"/>
    </row>
    <row r="802" spans="16:16" ht="15.75" customHeight="1" x14ac:dyDescent="0.25">
      <c r="P802" s="11"/>
    </row>
    <row r="803" spans="16:16" ht="15.75" customHeight="1" x14ac:dyDescent="0.25">
      <c r="P803" s="11"/>
    </row>
    <row r="804" spans="16:16" ht="15.75" customHeight="1" x14ac:dyDescent="0.25">
      <c r="P804" s="11"/>
    </row>
    <row r="805" spans="16:16" ht="15.75" customHeight="1" x14ac:dyDescent="0.25">
      <c r="P805" s="11"/>
    </row>
    <row r="806" spans="16:16" ht="15.75" customHeight="1" x14ac:dyDescent="0.25">
      <c r="P806" s="11"/>
    </row>
    <row r="807" spans="16:16" ht="15.75" customHeight="1" x14ac:dyDescent="0.25">
      <c r="P807" s="11"/>
    </row>
    <row r="808" spans="16:16" ht="15.75" customHeight="1" x14ac:dyDescent="0.25">
      <c r="P808" s="11"/>
    </row>
    <row r="809" spans="16:16" ht="15.75" customHeight="1" x14ac:dyDescent="0.25">
      <c r="P809" s="11"/>
    </row>
    <row r="810" spans="16:16" ht="15.75" customHeight="1" x14ac:dyDescent="0.25">
      <c r="P810" s="11"/>
    </row>
    <row r="811" spans="16:16" ht="15.75" customHeight="1" x14ac:dyDescent="0.25">
      <c r="P811" s="11"/>
    </row>
    <row r="812" spans="16:16" ht="15.75" customHeight="1" x14ac:dyDescent="0.25">
      <c r="P812" s="11"/>
    </row>
    <row r="813" spans="16:16" ht="15.75" customHeight="1" x14ac:dyDescent="0.25">
      <c r="P813" s="11"/>
    </row>
    <row r="814" spans="16:16" ht="15.75" customHeight="1" x14ac:dyDescent="0.25">
      <c r="P814" s="11"/>
    </row>
    <row r="815" spans="16:16" ht="15.75" customHeight="1" x14ac:dyDescent="0.25">
      <c r="P815" s="11"/>
    </row>
    <row r="816" spans="16:16" ht="15.75" customHeight="1" x14ac:dyDescent="0.25">
      <c r="P816" s="11"/>
    </row>
    <row r="817" spans="16:16" ht="15.75" customHeight="1" x14ac:dyDescent="0.25">
      <c r="P817" s="11"/>
    </row>
    <row r="818" spans="16:16" ht="15.75" customHeight="1" x14ac:dyDescent="0.25">
      <c r="P818" s="11"/>
    </row>
    <row r="819" spans="16:16" ht="15.75" customHeight="1" x14ac:dyDescent="0.25">
      <c r="P819" s="11"/>
    </row>
    <row r="820" spans="16:16" ht="15.75" customHeight="1" x14ac:dyDescent="0.25">
      <c r="P820" s="11"/>
    </row>
    <row r="821" spans="16:16" ht="15.75" customHeight="1" x14ac:dyDescent="0.25">
      <c r="P821" s="11"/>
    </row>
    <row r="822" spans="16:16" ht="15.75" customHeight="1" x14ac:dyDescent="0.25">
      <c r="P822" s="11"/>
    </row>
    <row r="823" spans="16:16" ht="15.75" customHeight="1" x14ac:dyDescent="0.25">
      <c r="P823" s="11"/>
    </row>
    <row r="824" spans="16:16" ht="15.75" customHeight="1" x14ac:dyDescent="0.25">
      <c r="P824" s="11"/>
    </row>
    <row r="825" spans="16:16" ht="15.75" customHeight="1" x14ac:dyDescent="0.25">
      <c r="P825" s="11"/>
    </row>
    <row r="826" spans="16:16" ht="15.75" customHeight="1" x14ac:dyDescent="0.25">
      <c r="P826" s="11"/>
    </row>
    <row r="827" spans="16:16" ht="15.75" customHeight="1" x14ac:dyDescent="0.25">
      <c r="P827" s="11"/>
    </row>
    <row r="828" spans="16:16" ht="15.75" customHeight="1" x14ac:dyDescent="0.25">
      <c r="P828" s="11"/>
    </row>
    <row r="829" spans="16:16" ht="15.75" customHeight="1" x14ac:dyDescent="0.25">
      <c r="P829" s="11"/>
    </row>
    <row r="830" spans="16:16" ht="15.75" customHeight="1" x14ac:dyDescent="0.25">
      <c r="P830" s="11"/>
    </row>
    <row r="831" spans="16:16" ht="15.75" customHeight="1" x14ac:dyDescent="0.25">
      <c r="P831" s="11"/>
    </row>
    <row r="832" spans="16:16" ht="15.75" customHeight="1" x14ac:dyDescent="0.25">
      <c r="P832" s="11"/>
    </row>
    <row r="833" spans="16:16" ht="15.75" customHeight="1" x14ac:dyDescent="0.25">
      <c r="P833" s="11"/>
    </row>
    <row r="834" spans="16:16" ht="15.75" customHeight="1" x14ac:dyDescent="0.25">
      <c r="P834" s="11"/>
    </row>
    <row r="835" spans="16:16" ht="15.75" customHeight="1" x14ac:dyDescent="0.25">
      <c r="P835" s="11"/>
    </row>
    <row r="836" spans="16:16" ht="15.75" customHeight="1" x14ac:dyDescent="0.25">
      <c r="P836" s="11"/>
    </row>
    <row r="837" spans="16:16" ht="15.75" customHeight="1" x14ac:dyDescent="0.25">
      <c r="P837" s="11"/>
    </row>
    <row r="838" spans="16:16" ht="15.75" customHeight="1" x14ac:dyDescent="0.25">
      <c r="P838" s="11"/>
    </row>
    <row r="839" spans="16:16" ht="15.75" customHeight="1" x14ac:dyDescent="0.25">
      <c r="P839" s="11"/>
    </row>
    <row r="840" spans="16:16" ht="15.75" customHeight="1" x14ac:dyDescent="0.25">
      <c r="P840" s="11"/>
    </row>
    <row r="841" spans="16:16" ht="15.75" customHeight="1" x14ac:dyDescent="0.25">
      <c r="P841" s="11"/>
    </row>
    <row r="842" spans="16:16" ht="15.75" customHeight="1" x14ac:dyDescent="0.25">
      <c r="P842" s="11"/>
    </row>
    <row r="843" spans="16:16" ht="15.75" customHeight="1" x14ac:dyDescent="0.25">
      <c r="P843" s="11"/>
    </row>
    <row r="844" spans="16:16" ht="15.75" customHeight="1" x14ac:dyDescent="0.25">
      <c r="P844" s="11"/>
    </row>
    <row r="845" spans="16:16" ht="15.75" customHeight="1" x14ac:dyDescent="0.25">
      <c r="P845" s="11"/>
    </row>
    <row r="846" spans="16:16" ht="15.75" customHeight="1" x14ac:dyDescent="0.25">
      <c r="P846" s="11"/>
    </row>
    <row r="847" spans="16:16" ht="15.75" customHeight="1" x14ac:dyDescent="0.25">
      <c r="P847" s="11"/>
    </row>
    <row r="848" spans="16:16" ht="15.75" customHeight="1" x14ac:dyDescent="0.25">
      <c r="P848" s="11"/>
    </row>
    <row r="849" spans="16:16" ht="15.75" customHeight="1" x14ac:dyDescent="0.25">
      <c r="P849" s="11"/>
    </row>
    <row r="850" spans="16:16" ht="15.75" customHeight="1" x14ac:dyDescent="0.25">
      <c r="P850" s="11"/>
    </row>
    <row r="851" spans="16:16" ht="15.75" customHeight="1" x14ac:dyDescent="0.25">
      <c r="P851" s="11"/>
    </row>
    <row r="852" spans="16:16" ht="15.75" customHeight="1" x14ac:dyDescent="0.25">
      <c r="P852" s="11"/>
    </row>
    <row r="853" spans="16:16" ht="15.75" customHeight="1" x14ac:dyDescent="0.25">
      <c r="P853" s="11"/>
    </row>
    <row r="854" spans="16:16" ht="15.75" customHeight="1" x14ac:dyDescent="0.25">
      <c r="P854" s="11"/>
    </row>
    <row r="855" spans="16:16" ht="15.75" customHeight="1" x14ac:dyDescent="0.25">
      <c r="P855" s="11"/>
    </row>
    <row r="856" spans="16:16" ht="15.75" customHeight="1" x14ac:dyDescent="0.25">
      <c r="P856" s="11"/>
    </row>
    <row r="857" spans="16:16" ht="15.75" customHeight="1" x14ac:dyDescent="0.25">
      <c r="P857" s="11"/>
    </row>
    <row r="858" spans="16:16" ht="15.75" customHeight="1" x14ac:dyDescent="0.25">
      <c r="P858" s="11"/>
    </row>
    <row r="859" spans="16:16" ht="15.75" customHeight="1" x14ac:dyDescent="0.25">
      <c r="P859" s="11"/>
    </row>
    <row r="860" spans="16:16" ht="15.75" customHeight="1" x14ac:dyDescent="0.25">
      <c r="P860" s="11"/>
    </row>
    <row r="861" spans="16:16" ht="15.75" customHeight="1" x14ac:dyDescent="0.25">
      <c r="P861" s="11"/>
    </row>
    <row r="862" spans="16:16" ht="15.75" customHeight="1" x14ac:dyDescent="0.25">
      <c r="P862" s="11"/>
    </row>
    <row r="863" spans="16:16" ht="15.75" customHeight="1" x14ac:dyDescent="0.25">
      <c r="P863" s="11"/>
    </row>
    <row r="864" spans="16:16" ht="15.75" customHeight="1" x14ac:dyDescent="0.25">
      <c r="P864" s="11"/>
    </row>
    <row r="865" spans="16:16" ht="15.75" customHeight="1" x14ac:dyDescent="0.25">
      <c r="P865" s="11"/>
    </row>
    <row r="866" spans="16:16" ht="15.75" customHeight="1" x14ac:dyDescent="0.25">
      <c r="P866" s="11"/>
    </row>
    <row r="867" spans="16:16" ht="15.75" customHeight="1" x14ac:dyDescent="0.25">
      <c r="P867" s="11"/>
    </row>
    <row r="868" spans="16:16" ht="15.75" customHeight="1" x14ac:dyDescent="0.25">
      <c r="P868" s="11"/>
    </row>
    <row r="869" spans="16:16" ht="15.75" customHeight="1" x14ac:dyDescent="0.25">
      <c r="P869" s="11"/>
    </row>
    <row r="870" spans="16:16" ht="15.75" customHeight="1" x14ac:dyDescent="0.25">
      <c r="P870" s="11"/>
    </row>
    <row r="871" spans="16:16" ht="15.75" customHeight="1" x14ac:dyDescent="0.25">
      <c r="P871" s="11"/>
    </row>
    <row r="872" spans="16:16" ht="15.75" customHeight="1" x14ac:dyDescent="0.25">
      <c r="P872" s="11"/>
    </row>
    <row r="873" spans="16:16" ht="15.75" customHeight="1" x14ac:dyDescent="0.25">
      <c r="P873" s="11"/>
    </row>
    <row r="874" spans="16:16" ht="15.75" customHeight="1" x14ac:dyDescent="0.25">
      <c r="P874" s="11"/>
    </row>
    <row r="875" spans="16:16" ht="15.75" customHeight="1" x14ac:dyDescent="0.25">
      <c r="P875" s="11"/>
    </row>
    <row r="876" spans="16:16" ht="15.75" customHeight="1" x14ac:dyDescent="0.25">
      <c r="P876" s="11"/>
    </row>
    <row r="877" spans="16:16" ht="15.75" customHeight="1" x14ac:dyDescent="0.25">
      <c r="P877" s="11"/>
    </row>
    <row r="878" spans="16:16" ht="15.75" customHeight="1" x14ac:dyDescent="0.25">
      <c r="P878" s="11"/>
    </row>
    <row r="879" spans="16:16" ht="15.75" customHeight="1" x14ac:dyDescent="0.25">
      <c r="P879" s="11"/>
    </row>
    <row r="880" spans="16:16" ht="15.75" customHeight="1" x14ac:dyDescent="0.25">
      <c r="P880" s="11"/>
    </row>
    <row r="881" spans="16:16" ht="15.75" customHeight="1" x14ac:dyDescent="0.25">
      <c r="P881" s="11"/>
    </row>
    <row r="882" spans="16:16" ht="15.75" customHeight="1" x14ac:dyDescent="0.25">
      <c r="P882" s="11"/>
    </row>
    <row r="883" spans="16:16" ht="15.75" customHeight="1" x14ac:dyDescent="0.25">
      <c r="P883" s="11"/>
    </row>
    <row r="884" spans="16:16" ht="15.75" customHeight="1" x14ac:dyDescent="0.25">
      <c r="P884" s="11"/>
    </row>
    <row r="885" spans="16:16" ht="15.75" customHeight="1" x14ac:dyDescent="0.25">
      <c r="P885" s="11"/>
    </row>
    <row r="886" spans="16:16" ht="15.75" customHeight="1" x14ac:dyDescent="0.25">
      <c r="P886" s="11"/>
    </row>
    <row r="887" spans="16:16" ht="15.75" customHeight="1" x14ac:dyDescent="0.25">
      <c r="P887" s="11"/>
    </row>
    <row r="888" spans="16:16" ht="15.75" customHeight="1" x14ac:dyDescent="0.25">
      <c r="P888" s="11"/>
    </row>
    <row r="889" spans="16:16" ht="15.75" customHeight="1" x14ac:dyDescent="0.25">
      <c r="P889" s="11"/>
    </row>
    <row r="890" spans="16:16" ht="15.75" customHeight="1" x14ac:dyDescent="0.25">
      <c r="P890" s="11"/>
    </row>
    <row r="891" spans="16:16" ht="15.75" customHeight="1" x14ac:dyDescent="0.25">
      <c r="P891" s="11"/>
    </row>
    <row r="892" spans="16:16" ht="15.75" customHeight="1" x14ac:dyDescent="0.25">
      <c r="P892" s="11"/>
    </row>
    <row r="893" spans="16:16" ht="15.75" customHeight="1" x14ac:dyDescent="0.25">
      <c r="P893" s="11"/>
    </row>
    <row r="894" spans="16:16" ht="15.75" customHeight="1" x14ac:dyDescent="0.25">
      <c r="P894" s="11"/>
    </row>
    <row r="895" spans="16:16" ht="15.75" customHeight="1" x14ac:dyDescent="0.25">
      <c r="P895" s="11"/>
    </row>
    <row r="896" spans="16:16" ht="15.75" customHeight="1" x14ac:dyDescent="0.25">
      <c r="P896" s="11"/>
    </row>
    <row r="897" spans="16:16" ht="15.75" customHeight="1" x14ac:dyDescent="0.25">
      <c r="P897" s="11"/>
    </row>
    <row r="898" spans="16:16" ht="15.75" customHeight="1" x14ac:dyDescent="0.25">
      <c r="P898" s="11"/>
    </row>
    <row r="899" spans="16:16" ht="15.75" customHeight="1" x14ac:dyDescent="0.25">
      <c r="P899" s="11"/>
    </row>
    <row r="900" spans="16:16" ht="15.75" customHeight="1" x14ac:dyDescent="0.25">
      <c r="P900" s="11"/>
    </row>
    <row r="901" spans="16:16" ht="15.75" customHeight="1" x14ac:dyDescent="0.25">
      <c r="P901" s="11"/>
    </row>
    <row r="902" spans="16:16" ht="15.75" customHeight="1" x14ac:dyDescent="0.25">
      <c r="P902" s="11"/>
    </row>
    <row r="903" spans="16:16" ht="15.75" customHeight="1" x14ac:dyDescent="0.25">
      <c r="P903" s="11"/>
    </row>
    <row r="904" spans="16:16" ht="15.75" customHeight="1" x14ac:dyDescent="0.25">
      <c r="P904" s="11"/>
    </row>
    <row r="905" spans="16:16" ht="15.75" customHeight="1" x14ac:dyDescent="0.25">
      <c r="P905" s="11"/>
    </row>
    <row r="906" spans="16:16" ht="15.75" customHeight="1" x14ac:dyDescent="0.25">
      <c r="P906" s="11"/>
    </row>
    <row r="907" spans="16:16" ht="15.75" customHeight="1" x14ac:dyDescent="0.25">
      <c r="P907" s="11"/>
    </row>
    <row r="908" spans="16:16" ht="15.75" customHeight="1" x14ac:dyDescent="0.25">
      <c r="P908" s="11"/>
    </row>
    <row r="909" spans="16:16" ht="15.75" customHeight="1" x14ac:dyDescent="0.25">
      <c r="P909" s="11"/>
    </row>
    <row r="910" spans="16:16" ht="15.75" customHeight="1" x14ac:dyDescent="0.25">
      <c r="P910" s="11"/>
    </row>
    <row r="911" spans="16:16" ht="15.75" customHeight="1" x14ac:dyDescent="0.25">
      <c r="P911" s="11"/>
    </row>
    <row r="912" spans="16:16" ht="15.75" customHeight="1" x14ac:dyDescent="0.25">
      <c r="P912" s="11"/>
    </row>
    <row r="913" spans="16:16" ht="15.75" customHeight="1" x14ac:dyDescent="0.25">
      <c r="P913" s="11"/>
    </row>
    <row r="914" spans="16:16" ht="15.75" customHeight="1" x14ac:dyDescent="0.25">
      <c r="P914" s="11"/>
    </row>
    <row r="915" spans="16:16" ht="15.75" customHeight="1" x14ac:dyDescent="0.25">
      <c r="P915" s="11"/>
    </row>
    <row r="916" spans="16:16" ht="15.75" customHeight="1" x14ac:dyDescent="0.25">
      <c r="P916" s="11"/>
    </row>
    <row r="917" spans="16:16" ht="15.75" customHeight="1" x14ac:dyDescent="0.25">
      <c r="P917" s="11"/>
    </row>
    <row r="918" spans="16:16" ht="15.75" customHeight="1" x14ac:dyDescent="0.25">
      <c r="P918" s="11"/>
    </row>
    <row r="919" spans="16:16" ht="15.75" customHeight="1" x14ac:dyDescent="0.25">
      <c r="P919" s="11"/>
    </row>
    <row r="920" spans="16:16" ht="15.75" customHeight="1" x14ac:dyDescent="0.25">
      <c r="P920" s="11"/>
    </row>
    <row r="921" spans="16:16" ht="15.75" customHeight="1" x14ac:dyDescent="0.25">
      <c r="P921" s="11"/>
    </row>
    <row r="922" spans="16:16" ht="15.75" customHeight="1" x14ac:dyDescent="0.25">
      <c r="P922" s="11"/>
    </row>
    <row r="923" spans="16:16" ht="15.75" customHeight="1" x14ac:dyDescent="0.25">
      <c r="P923" s="11"/>
    </row>
    <row r="924" spans="16:16" ht="15.75" customHeight="1" x14ac:dyDescent="0.25">
      <c r="P924" s="11"/>
    </row>
    <row r="925" spans="16:16" ht="15.75" customHeight="1" x14ac:dyDescent="0.25">
      <c r="P925" s="11"/>
    </row>
    <row r="926" spans="16:16" ht="15.75" customHeight="1" x14ac:dyDescent="0.25">
      <c r="P926" s="11"/>
    </row>
    <row r="927" spans="16:16" ht="15.75" customHeight="1" x14ac:dyDescent="0.25">
      <c r="P927" s="11"/>
    </row>
    <row r="928" spans="16:16" ht="15.75" customHeight="1" x14ac:dyDescent="0.25">
      <c r="P928" s="11"/>
    </row>
    <row r="929" spans="16:16" ht="15.75" customHeight="1" x14ac:dyDescent="0.25">
      <c r="P929" s="11"/>
    </row>
    <row r="930" spans="16:16" ht="15.75" customHeight="1" x14ac:dyDescent="0.25">
      <c r="P930" s="11"/>
    </row>
    <row r="931" spans="16:16" ht="15.75" customHeight="1" x14ac:dyDescent="0.25">
      <c r="P931" s="11"/>
    </row>
    <row r="932" spans="16:16" ht="15.75" customHeight="1" x14ac:dyDescent="0.25">
      <c r="P932" s="11"/>
    </row>
    <row r="933" spans="16:16" ht="15.75" customHeight="1" x14ac:dyDescent="0.25">
      <c r="P933" s="11"/>
    </row>
    <row r="934" spans="16:16" ht="15.75" customHeight="1" x14ac:dyDescent="0.25">
      <c r="P934" s="11"/>
    </row>
    <row r="935" spans="16:16" ht="15.75" customHeight="1" x14ac:dyDescent="0.25">
      <c r="P935" s="11"/>
    </row>
    <row r="936" spans="16:16" ht="15.75" customHeight="1" x14ac:dyDescent="0.25">
      <c r="P936" s="11"/>
    </row>
    <row r="937" spans="16:16" ht="15.75" customHeight="1" x14ac:dyDescent="0.25">
      <c r="P937" s="11"/>
    </row>
    <row r="938" spans="16:16" ht="15.75" customHeight="1" x14ac:dyDescent="0.25">
      <c r="P938" s="11"/>
    </row>
    <row r="939" spans="16:16" ht="15.75" customHeight="1" x14ac:dyDescent="0.25">
      <c r="P939" s="11"/>
    </row>
    <row r="940" spans="16:16" ht="15.75" customHeight="1" x14ac:dyDescent="0.25">
      <c r="P940" s="11"/>
    </row>
    <row r="941" spans="16:16" ht="15.75" customHeight="1" x14ac:dyDescent="0.25">
      <c r="P941" s="11"/>
    </row>
    <row r="942" spans="16:16" ht="15.75" customHeight="1" x14ac:dyDescent="0.25">
      <c r="P942" s="11"/>
    </row>
    <row r="943" spans="16:16" ht="15.75" customHeight="1" x14ac:dyDescent="0.25">
      <c r="P943" s="11"/>
    </row>
    <row r="944" spans="16:16" ht="15.75" customHeight="1" x14ac:dyDescent="0.25">
      <c r="P944" s="11"/>
    </row>
    <row r="945" spans="16:16" ht="15.75" customHeight="1" x14ac:dyDescent="0.25">
      <c r="P945" s="11"/>
    </row>
    <row r="946" spans="16:16" ht="15.75" customHeight="1" x14ac:dyDescent="0.25">
      <c r="P946" s="11"/>
    </row>
    <row r="947" spans="16:16" ht="15.75" customHeight="1" x14ac:dyDescent="0.25">
      <c r="P947" s="11"/>
    </row>
    <row r="948" spans="16:16" ht="15.75" customHeight="1" x14ac:dyDescent="0.25">
      <c r="P948" s="11"/>
    </row>
    <row r="949" spans="16:16" ht="15.75" customHeight="1" x14ac:dyDescent="0.25">
      <c r="P949" s="11"/>
    </row>
    <row r="950" spans="16:16" ht="15.75" customHeight="1" x14ac:dyDescent="0.25">
      <c r="P950" s="11"/>
    </row>
    <row r="951" spans="16:16" ht="15.75" customHeight="1" x14ac:dyDescent="0.25">
      <c r="P951" s="11"/>
    </row>
    <row r="952" spans="16:16" ht="15.75" customHeight="1" x14ac:dyDescent="0.25">
      <c r="P952" s="11"/>
    </row>
    <row r="953" spans="16:16" ht="15.75" customHeight="1" x14ac:dyDescent="0.25">
      <c r="P953" s="11"/>
    </row>
    <row r="954" spans="16:16" ht="15.75" customHeight="1" x14ac:dyDescent="0.25">
      <c r="P954" s="11"/>
    </row>
    <row r="955" spans="16:16" ht="15.75" customHeight="1" x14ac:dyDescent="0.25">
      <c r="P955" s="11"/>
    </row>
    <row r="956" spans="16:16" ht="15.75" customHeight="1" x14ac:dyDescent="0.25">
      <c r="P956" s="11"/>
    </row>
    <row r="957" spans="16:16" ht="15.75" customHeight="1" x14ac:dyDescent="0.25">
      <c r="P957" s="11"/>
    </row>
    <row r="958" spans="16:16" ht="15.75" customHeight="1" x14ac:dyDescent="0.25">
      <c r="P958" s="11"/>
    </row>
    <row r="959" spans="16:16" ht="15.75" customHeight="1" x14ac:dyDescent="0.25">
      <c r="P959" s="11"/>
    </row>
    <row r="960" spans="16:16" ht="15.75" customHeight="1" x14ac:dyDescent="0.25">
      <c r="P960" s="11"/>
    </row>
    <row r="961" spans="16:16" ht="15.75" customHeight="1" x14ac:dyDescent="0.25">
      <c r="P961" s="11"/>
    </row>
    <row r="962" spans="16:16" ht="15.75" customHeight="1" x14ac:dyDescent="0.25">
      <c r="P962" s="11"/>
    </row>
    <row r="963" spans="16:16" ht="15.75" customHeight="1" x14ac:dyDescent="0.25">
      <c r="P963" s="11"/>
    </row>
    <row r="964" spans="16:16" ht="15.75" customHeight="1" x14ac:dyDescent="0.25">
      <c r="P964" s="11"/>
    </row>
    <row r="965" spans="16:16" ht="15.75" customHeight="1" x14ac:dyDescent="0.25">
      <c r="P965" s="11"/>
    </row>
    <row r="966" spans="16:16" ht="15.75" customHeight="1" x14ac:dyDescent="0.25">
      <c r="P966" s="11"/>
    </row>
    <row r="967" spans="16:16" ht="15.75" customHeight="1" x14ac:dyDescent="0.25">
      <c r="P967" s="11"/>
    </row>
    <row r="968" spans="16:16" ht="15.75" customHeight="1" x14ac:dyDescent="0.25">
      <c r="P968" s="11"/>
    </row>
    <row r="969" spans="16:16" ht="15.75" customHeight="1" x14ac:dyDescent="0.25">
      <c r="P969" s="11"/>
    </row>
    <row r="970" spans="16:16" ht="15.75" customHeight="1" x14ac:dyDescent="0.25">
      <c r="P970" s="11"/>
    </row>
    <row r="971" spans="16:16" ht="15.75" customHeight="1" x14ac:dyDescent="0.25">
      <c r="P971" s="11"/>
    </row>
    <row r="972" spans="16:16" ht="15.75" customHeight="1" x14ac:dyDescent="0.25">
      <c r="P972" s="11"/>
    </row>
    <row r="973" spans="16:16" ht="15.75" customHeight="1" x14ac:dyDescent="0.25">
      <c r="P973" s="11"/>
    </row>
    <row r="974" spans="16:16" ht="15.75" customHeight="1" x14ac:dyDescent="0.25">
      <c r="P974" s="11"/>
    </row>
    <row r="975" spans="16:16" ht="15.75" customHeight="1" x14ac:dyDescent="0.25">
      <c r="P975" s="11"/>
    </row>
    <row r="976" spans="16:16" ht="15.75" customHeight="1" x14ac:dyDescent="0.25">
      <c r="P976" s="11"/>
    </row>
    <row r="977" spans="16:16" ht="15.75" customHeight="1" x14ac:dyDescent="0.25">
      <c r="P977" s="11"/>
    </row>
    <row r="978" spans="16:16" ht="15.75" customHeight="1" x14ac:dyDescent="0.25">
      <c r="P978" s="11"/>
    </row>
    <row r="979" spans="16:16" ht="15.75" customHeight="1" x14ac:dyDescent="0.25">
      <c r="P979" s="11"/>
    </row>
    <row r="980" spans="16:16" ht="15.75" customHeight="1" x14ac:dyDescent="0.25">
      <c r="P980" s="11"/>
    </row>
    <row r="981" spans="16:16" ht="15.75" customHeight="1" x14ac:dyDescent="0.25">
      <c r="P981" s="11"/>
    </row>
    <row r="982" spans="16:16" ht="15.75" customHeight="1" x14ac:dyDescent="0.25">
      <c r="P982" s="11"/>
    </row>
    <row r="983" spans="16:16" ht="15.75" customHeight="1" x14ac:dyDescent="0.25">
      <c r="P983" s="11"/>
    </row>
    <row r="984" spans="16:16" ht="15.75" customHeight="1" x14ac:dyDescent="0.25">
      <c r="P984" s="11"/>
    </row>
    <row r="985" spans="16:16" ht="15.75" customHeight="1" x14ac:dyDescent="0.25">
      <c r="P985" s="11"/>
    </row>
    <row r="986" spans="16:16" ht="15.75" customHeight="1" x14ac:dyDescent="0.25">
      <c r="P986" s="11"/>
    </row>
    <row r="987" spans="16:16" ht="15.75" customHeight="1" x14ac:dyDescent="0.25">
      <c r="P987" s="11"/>
    </row>
    <row r="988" spans="16:16" ht="15.75" customHeight="1" x14ac:dyDescent="0.25">
      <c r="P988" s="11"/>
    </row>
    <row r="989" spans="16:16" ht="15.75" customHeight="1" x14ac:dyDescent="0.25">
      <c r="P989" s="11"/>
    </row>
    <row r="990" spans="16:16" ht="15.75" customHeight="1" x14ac:dyDescent="0.25">
      <c r="P990" s="11"/>
    </row>
    <row r="991" spans="16:16" ht="15.75" customHeight="1" x14ac:dyDescent="0.25">
      <c r="P991" s="11"/>
    </row>
    <row r="992" spans="16:16" ht="15.75" customHeight="1" x14ac:dyDescent="0.25">
      <c r="P992" s="11"/>
    </row>
    <row r="993" spans="16:16" ht="15.75" customHeight="1" x14ac:dyDescent="0.25">
      <c r="P993" s="11"/>
    </row>
    <row r="994" spans="16:16" ht="15.75" customHeight="1" x14ac:dyDescent="0.25">
      <c r="P994" s="11"/>
    </row>
    <row r="995" spans="16:16" ht="15.75" customHeight="1" x14ac:dyDescent="0.25">
      <c r="P995" s="11"/>
    </row>
    <row r="996" spans="16:16" ht="15.75" customHeight="1" x14ac:dyDescent="0.25">
      <c r="P996" s="11"/>
    </row>
    <row r="997" spans="16:16" ht="15.75" customHeight="1" x14ac:dyDescent="0.25">
      <c r="P997" s="11"/>
    </row>
    <row r="998" spans="16:16" ht="15.75" customHeight="1" x14ac:dyDescent="0.25">
      <c r="P998" s="11"/>
    </row>
    <row r="999" spans="16:16" ht="15.75" customHeight="1" x14ac:dyDescent="0.25">
      <c r="P999" s="11"/>
    </row>
    <row r="1000" spans="16:16" ht="15.75" customHeight="1" x14ac:dyDescent="0.25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E14" sqref="E14"/>
    </sheetView>
  </sheetViews>
  <sheetFormatPr defaultColWidth="14.42578125" defaultRowHeight="15" customHeight="1" x14ac:dyDescent="0.25"/>
  <cols>
    <col min="1" max="1" width="12.85546875" bestFit="1" customWidth="1"/>
    <col min="2" max="2" width="13.42578125" bestFit="1" customWidth="1"/>
    <col min="3" max="3" width="7.7109375" bestFit="1" customWidth="1"/>
    <col min="4" max="4" width="13.42578125" bestFit="1" customWidth="1"/>
    <col min="5" max="5" width="7.7109375" bestFit="1" customWidth="1"/>
    <col min="6" max="6" width="7.28515625" customWidth="1"/>
    <col min="7" max="7" width="22.42578125" bestFit="1" customWidth="1"/>
    <col min="8" max="8" width="12.28515625" bestFit="1" customWidth="1"/>
    <col min="9" max="9" width="7.7109375" bestFit="1" customWidth="1"/>
    <col min="10" max="10" width="12.28515625" bestFit="1" customWidth="1"/>
    <col min="11" max="11" width="7.7109375" bestFit="1" customWidth="1"/>
    <col min="12" max="12" width="8.7109375" customWidth="1"/>
    <col min="13" max="13" width="28.42578125" bestFit="1" customWidth="1"/>
    <col min="14" max="14" width="12.28515625" bestFit="1" customWidth="1"/>
    <col min="15" max="15" width="7.7109375" bestFit="1" customWidth="1"/>
    <col min="16" max="16" width="12.28515625" bestFit="1" customWidth="1"/>
    <col min="17" max="17" width="7.7109375" bestFit="1" customWidth="1"/>
    <col min="18" max="18" width="8.7109375" customWidth="1"/>
    <col min="19" max="19" width="20.140625" bestFit="1" customWidth="1"/>
    <col min="20" max="20" width="12.28515625" bestFit="1" customWidth="1"/>
    <col min="21" max="21" width="7.7109375" bestFit="1" customWidth="1"/>
    <col min="22" max="22" width="13" bestFit="1" customWidth="1"/>
    <col min="23" max="23" width="8.42578125" bestFit="1" customWidth="1"/>
  </cols>
  <sheetData>
    <row r="1" spans="1:23" x14ac:dyDescent="0.25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x14ac:dyDescent="0.25">
      <c r="A2" s="13" t="s">
        <v>141</v>
      </c>
      <c r="B2" s="14">
        <f>SUM(B4:B7)</f>
        <v>206163.20206191996</v>
      </c>
      <c r="C2" s="97"/>
      <c r="D2" s="30">
        <f>SUM(D4:D7)</f>
        <v>166385.22999999998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73993.085000000006</v>
      </c>
      <c r="K2" s="102">
        <f>J2/D2</f>
        <v>0.44470945528037564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65153.99500000001</v>
      </c>
      <c r="Q2" s="102">
        <f>P2/D2</f>
        <v>0.39158520861497154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27238.15000000002</v>
      </c>
      <c r="W2" s="102">
        <f>V2/D2</f>
        <v>0.16370533610465318</v>
      </c>
    </row>
    <row r="3" spans="1:23" x14ac:dyDescent="0.25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x14ac:dyDescent="0.25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87081.64</v>
      </c>
      <c r="E4" s="20">
        <f t="shared" ref="E4:E7" si="1">D4/$D$2</f>
        <v>0.5233736191607874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10507.429999999998</v>
      </c>
      <c r="K4" s="545">
        <f>J4/$D$2</f>
        <v>6.3151218410432225E-2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10506.119999999999</v>
      </c>
      <c r="Q4" s="545">
        <f t="shared" ref="Q4:Q12" si="3">P4/$D$2</f>
        <v>6.3143345115428823E-2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0.25809274056357051</v>
      </c>
    </row>
    <row r="5" spans="1:23" x14ac:dyDescent="0.25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58963.149999999994</v>
      </c>
      <c r="E5" s="20">
        <f t="shared" si="1"/>
        <v>0.35437730861086647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556.38499999999999</v>
      </c>
      <c r="K5" s="545">
        <f t="shared" ref="K5:K30" si="6">J5/$D$2</f>
        <v>3.3439566721156682E-3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556.38499999999999</v>
      </c>
      <c r="Q5" s="545">
        <f>P5/$D$2</f>
        <v>3.3439566721156682E-3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2.4040595430255439E-3</v>
      </c>
    </row>
    <row r="6" spans="1:23" x14ac:dyDescent="0.25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7.4167881367835378E-2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6416.07</v>
      </c>
      <c r="K6" s="545">
        <f>J6/$D$2</f>
        <v>3.8561535780549758E-2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8009.17</v>
      </c>
      <c r="Q6" s="545">
        <f t="shared" si="3"/>
        <v>4.8136303925534744E-2</v>
      </c>
      <c r="S6" s="98" t="s">
        <v>148</v>
      </c>
      <c r="T6" s="103"/>
      <c r="U6" s="100"/>
      <c r="V6" s="104">
        <f>'Budget Breakdown'!T16</f>
        <v>3200.5900000000111</v>
      </c>
      <c r="W6" s="102">
        <f t="shared" si="5"/>
        <v>1.9236022332030381E-2</v>
      </c>
    </row>
    <row r="7" spans="1:23" x14ac:dyDescent="0.25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4.8081190860510881E-2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7.5224225131040795E-2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8404.3200000000015</v>
      </c>
      <c r="Q7" s="545">
        <f>P7/$D$2</f>
        <v>5.0511214246601113E-2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-19305.259999999991</v>
      </c>
      <c r="W7" s="116">
        <f t="shared" si="5"/>
        <v>-0.11602748633397324</v>
      </c>
    </row>
    <row r="8" spans="1:23" x14ac:dyDescent="0.25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9.6823498095353802E-4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2911.15</v>
      </c>
      <c r="Q8" s="545">
        <f>P8/$D$2</f>
        <v>1.7496444846697032E-2</v>
      </c>
      <c r="T8" s="7"/>
      <c r="U8" s="11"/>
      <c r="V8" s="7"/>
      <c r="W8" s="50"/>
    </row>
    <row r="9" spans="1:23" x14ac:dyDescent="0.25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1.7112576639164427E-2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7304.79</v>
      </c>
      <c r="Q9" s="545">
        <f t="shared" si="3"/>
        <v>4.3902875273243908E-2</v>
      </c>
      <c r="T9" s="7"/>
      <c r="U9" s="11"/>
      <c r="V9" s="7"/>
      <c r="W9" s="50"/>
    </row>
    <row r="10" spans="1:23" x14ac:dyDescent="0.25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1037.9549999999999</v>
      </c>
      <c r="K10" s="545">
        <f t="shared" si="9"/>
        <v>6.2382640574526957E-3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1037.9549999999999</v>
      </c>
      <c r="Q10" s="545">
        <f>P10/$D$2</f>
        <v>6.2382640574526957E-3</v>
      </c>
      <c r="T10" s="7"/>
      <c r="U10" s="11"/>
      <c r="V10" s="7"/>
      <c r="W10" s="50"/>
    </row>
    <row r="11" spans="1:23" x14ac:dyDescent="0.25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1.2416787235261207E-2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1639.0800000000002</v>
      </c>
      <c r="Q11" s="545">
        <f>P11/$D$2</f>
        <v>9.8511147894557727E-3</v>
      </c>
      <c r="T11" s="7"/>
      <c r="U11" s="11"/>
      <c r="V11" s="7"/>
      <c r="W11" s="50"/>
    </row>
    <row r="12" spans="1:23" x14ac:dyDescent="0.25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8.2146714585182856E-3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6.0101488575638601E-3</v>
      </c>
      <c r="T12" s="7"/>
      <c r="U12" s="11"/>
      <c r="V12" s="7"/>
      <c r="W12" s="50"/>
    </row>
    <row r="13" spans="1:23" x14ac:dyDescent="0.25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6.4390330800396167E-3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1.202029771512772E-2</v>
      </c>
      <c r="T13" s="7"/>
      <c r="U13" s="11"/>
      <c r="V13" s="7"/>
      <c r="W13" s="50"/>
    </row>
    <row r="14" spans="1:23" x14ac:dyDescent="0.25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1898.1499999999999</v>
      </c>
      <c r="K14" s="545">
        <f t="shared" si="9"/>
        <v>1.1408164053984841E-2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9.0152232863457901E-3</v>
      </c>
      <c r="T14" s="7"/>
      <c r="U14" s="11"/>
      <c r="V14" s="7"/>
      <c r="W14" s="50"/>
    </row>
    <row r="15" spans="1:23" x14ac:dyDescent="0.25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6.0101488575638601E-3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934.73000000000013</v>
      </c>
      <c r="Q15" s="545">
        <f t="shared" si="11"/>
        <v>5.6178664416306678E-3</v>
      </c>
      <c r="T15" s="7"/>
      <c r="U15" s="11"/>
      <c r="V15" s="7"/>
      <c r="W15" s="50"/>
    </row>
    <row r="16" spans="1:23" x14ac:dyDescent="0.25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9.0152232863457901E-3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1374.15</v>
      </c>
      <c r="Q16" s="545">
        <f t="shared" si="11"/>
        <v>8.2588460526213797E-3</v>
      </c>
      <c r="T16" s="7"/>
      <c r="U16" s="11"/>
      <c r="V16" s="7"/>
      <c r="W16" s="50"/>
    </row>
    <row r="17" spans="7:17" x14ac:dyDescent="0.25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9148.86</v>
      </c>
      <c r="K17" s="545">
        <f t="shared" si="6"/>
        <v>5.4986010477011703E-2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3.9913939476478776E-2</v>
      </c>
    </row>
    <row r="18" spans="7:17" x14ac:dyDescent="0.25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1022.5</v>
      </c>
      <c r="K18" s="545">
        <f t="shared" ref="K18:K25" si="13">J18/$D$2</f>
        <v>6.1453772068590469E-3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6.81253678586735E-2</v>
      </c>
    </row>
    <row r="19" spans="7:17" x14ac:dyDescent="0.25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912.12</v>
      </c>
      <c r="K19" s="545">
        <f t="shared" si="13"/>
        <v>5.4819769759611482E-3</v>
      </c>
      <c r="N19" s="11"/>
      <c r="O19" s="11"/>
      <c r="P19" s="11"/>
      <c r="Q19" s="11"/>
    </row>
    <row r="20" spans="7:17" x14ac:dyDescent="0.25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635.79</v>
      </c>
      <c r="K20" s="545">
        <f t="shared" si="13"/>
        <v>3.8211925421505265E-3</v>
      </c>
      <c r="N20" s="39"/>
      <c r="O20" s="50"/>
      <c r="P20" s="39"/>
      <c r="Q20" s="50"/>
    </row>
    <row r="21" spans="7:17" ht="15.75" customHeight="1" x14ac:dyDescent="0.25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9.7162470490920402E-3</v>
      </c>
      <c r="N21" s="39"/>
      <c r="O21" s="50"/>
      <c r="P21" s="39"/>
      <c r="Q21" s="50"/>
    </row>
    <row r="22" spans="7:17" ht="15.75" customHeight="1" x14ac:dyDescent="0.25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1.2975911383480374E-2</v>
      </c>
      <c r="N22" s="39"/>
      <c r="O22" s="11"/>
      <c r="P22" s="39"/>
      <c r="Q22" s="50"/>
    </row>
    <row r="23" spans="7:17" ht="15.75" customHeight="1" x14ac:dyDescent="0.25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260.78999999999996</v>
      </c>
      <c r="K23" s="545">
        <f t="shared" si="13"/>
        <v>1.5673867205640789E-3</v>
      </c>
      <c r="N23" s="39"/>
      <c r="O23" s="11"/>
      <c r="P23" s="39"/>
      <c r="Q23" s="50"/>
    </row>
    <row r="24" spans="7:17" ht="15.75" customHeight="1" x14ac:dyDescent="0.25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260.78999999999996</v>
      </c>
      <c r="K24" s="545">
        <f t="shared" si="13"/>
        <v>1.5673867205640789E-3</v>
      </c>
      <c r="N24" s="11"/>
      <c r="O24" s="11"/>
      <c r="P24" s="11"/>
      <c r="Q24" s="11"/>
    </row>
    <row r="25" spans="7:17" ht="15.75" customHeight="1" x14ac:dyDescent="0.25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2.2494785144090016E-3</v>
      </c>
      <c r="N25" s="11"/>
      <c r="O25" s="11"/>
      <c r="P25" s="11"/>
      <c r="Q25" s="11"/>
    </row>
    <row r="26" spans="7:17" ht="15.75" customHeight="1" x14ac:dyDescent="0.25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6.81253678586735E-2</v>
      </c>
      <c r="N26" s="11"/>
      <c r="O26" s="11"/>
      <c r="P26" s="11"/>
      <c r="Q26" s="11"/>
    </row>
    <row r="27" spans="7:17" ht="15.75" customHeight="1" x14ac:dyDescent="0.25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25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3.0080795032107121E-3</v>
      </c>
      <c r="N28" s="11"/>
      <c r="O28" s="11"/>
      <c r="P28" s="11"/>
      <c r="Q28" s="11"/>
    </row>
    <row r="29" spans="7:17" ht="15.75" customHeight="1" x14ac:dyDescent="0.25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1.4711522170567667E-2</v>
      </c>
      <c r="N29" s="11"/>
      <c r="O29" s="11"/>
      <c r="P29" s="11"/>
      <c r="Q29" s="11"/>
    </row>
    <row r="30" spans="7:17" ht="15.75" customHeight="1" x14ac:dyDescent="0.25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2.2494785144090016E-3</v>
      </c>
      <c r="N30" s="11"/>
      <c r="O30" s="11"/>
      <c r="P30" s="11"/>
      <c r="Q30" s="11"/>
    </row>
    <row r="31" spans="7:17" ht="15.75" customHeight="1" x14ac:dyDescent="0.25">
      <c r="N31" s="11"/>
      <c r="O31" s="11"/>
      <c r="P31" s="11"/>
      <c r="Q31" s="11"/>
    </row>
    <row r="32" spans="7:17" ht="15.75" customHeight="1" x14ac:dyDescent="0.25">
      <c r="N32" s="11"/>
      <c r="O32" s="11"/>
      <c r="P32" s="11"/>
      <c r="Q32" s="11"/>
    </row>
    <row r="33" spans="14:17" ht="15.75" customHeight="1" x14ac:dyDescent="0.25">
      <c r="N33" s="11"/>
      <c r="O33" s="11"/>
      <c r="P33" s="11"/>
      <c r="Q33" s="11"/>
    </row>
    <row r="34" spans="14:17" ht="15.75" customHeight="1" x14ac:dyDescent="0.25">
      <c r="N34" s="11"/>
      <c r="O34" s="11"/>
      <c r="P34" s="11"/>
      <c r="Q34" s="11"/>
    </row>
    <row r="35" spans="14:17" ht="15.75" customHeight="1" x14ac:dyDescent="0.25">
      <c r="N35" s="11"/>
      <c r="O35" s="11"/>
      <c r="P35" s="11"/>
      <c r="Q35" s="11"/>
    </row>
    <row r="36" spans="14:17" ht="15.75" customHeight="1" x14ac:dyDescent="0.25">
      <c r="N36" s="11"/>
      <c r="O36" s="11"/>
      <c r="P36" s="11"/>
      <c r="Q36" s="11"/>
    </row>
    <row r="37" spans="14:17" ht="15.75" customHeight="1" x14ac:dyDescent="0.25">
      <c r="N37" s="11"/>
      <c r="O37" s="11"/>
      <c r="P37" s="11"/>
      <c r="Q37" s="11"/>
    </row>
    <row r="38" spans="14:17" ht="15.75" customHeight="1" x14ac:dyDescent="0.25">
      <c r="N38" s="11"/>
      <c r="O38" s="11"/>
      <c r="P38" s="11"/>
      <c r="Q38" s="11"/>
    </row>
    <row r="39" spans="14:17" ht="15.75" customHeight="1" x14ac:dyDescent="0.25">
      <c r="N39" s="11"/>
      <c r="O39" s="11"/>
      <c r="P39" s="11"/>
      <c r="Q39" s="11"/>
    </row>
    <row r="40" spans="14:17" ht="15.75" customHeight="1" x14ac:dyDescent="0.25">
      <c r="N40" s="11"/>
      <c r="O40" s="11"/>
      <c r="P40" s="11"/>
      <c r="Q40" s="11"/>
    </row>
    <row r="41" spans="14:17" ht="15.75" customHeight="1" x14ac:dyDescent="0.25">
      <c r="N41" s="11"/>
      <c r="O41" s="11"/>
      <c r="P41" s="11"/>
      <c r="Q41" s="11"/>
    </row>
    <row r="42" spans="14:17" ht="15.75" customHeight="1" x14ac:dyDescent="0.25">
      <c r="N42" s="11"/>
      <c r="O42" s="11"/>
      <c r="P42" s="11"/>
      <c r="Q42" s="11"/>
    </row>
    <row r="43" spans="14:17" ht="15.75" customHeight="1" x14ac:dyDescent="0.25">
      <c r="N43" s="11"/>
      <c r="O43" s="11"/>
      <c r="P43" s="11"/>
      <c r="Q43" s="11"/>
    </row>
    <row r="44" spans="14:17" ht="15.75" customHeight="1" x14ac:dyDescent="0.25">
      <c r="N44" s="11"/>
      <c r="O44" s="11"/>
      <c r="P44" s="11"/>
      <c r="Q44" s="11"/>
    </row>
    <row r="45" spans="14:17" ht="15.75" customHeight="1" x14ac:dyDescent="0.25">
      <c r="N45" s="11"/>
      <c r="O45" s="11"/>
      <c r="P45" s="11"/>
      <c r="Q45" s="11"/>
    </row>
    <row r="46" spans="14:17" ht="15.75" customHeight="1" x14ac:dyDescent="0.25">
      <c r="N46" s="11"/>
      <c r="O46" s="11"/>
      <c r="P46" s="11"/>
      <c r="Q46" s="11"/>
    </row>
    <row r="47" spans="14:17" ht="15.75" customHeight="1" x14ac:dyDescent="0.25">
      <c r="N47" s="11"/>
      <c r="O47" s="11"/>
      <c r="P47" s="11"/>
      <c r="Q47" s="11"/>
    </row>
    <row r="48" spans="14:17" ht="15.75" customHeight="1" x14ac:dyDescent="0.25">
      <c r="N48" s="11"/>
      <c r="O48" s="11"/>
      <c r="P48" s="11"/>
      <c r="Q48" s="11"/>
    </row>
    <row r="49" spans="14:17" ht="15.75" customHeight="1" x14ac:dyDescent="0.25">
      <c r="N49" s="11"/>
      <c r="O49" s="11"/>
      <c r="P49" s="11"/>
      <c r="Q49" s="11"/>
    </row>
    <row r="50" spans="14:17" ht="15.75" customHeight="1" x14ac:dyDescent="0.25">
      <c r="N50" s="11"/>
      <c r="O50" s="11"/>
      <c r="P50" s="11"/>
      <c r="Q50" s="11"/>
    </row>
    <row r="51" spans="14:17" ht="15.75" customHeight="1" x14ac:dyDescent="0.25">
      <c r="N51" s="11"/>
      <c r="O51" s="11"/>
      <c r="P51" s="11"/>
      <c r="Q51" s="11"/>
    </row>
    <row r="52" spans="14:17" ht="15.75" customHeight="1" x14ac:dyDescent="0.25">
      <c r="N52" s="11"/>
      <c r="O52" s="11"/>
      <c r="P52" s="11"/>
      <c r="Q52" s="11"/>
    </row>
    <row r="53" spans="14:17" ht="15.75" customHeight="1" x14ac:dyDescent="0.25">
      <c r="N53" s="11"/>
      <c r="O53" s="11"/>
      <c r="P53" s="11"/>
      <c r="Q53" s="11"/>
    </row>
    <row r="54" spans="14:17" ht="15.75" customHeight="1" x14ac:dyDescent="0.25">
      <c r="N54" s="11"/>
      <c r="O54" s="11"/>
      <c r="P54" s="11"/>
      <c r="Q54" s="11"/>
    </row>
    <row r="55" spans="14:17" ht="15.75" customHeight="1" x14ac:dyDescent="0.25">
      <c r="N55" s="11"/>
      <c r="O55" s="11"/>
      <c r="P55" s="11"/>
      <c r="Q55" s="11"/>
    </row>
    <row r="56" spans="14:17" ht="15.75" customHeight="1" x14ac:dyDescent="0.25">
      <c r="N56" s="11"/>
      <c r="O56" s="11"/>
      <c r="P56" s="11"/>
      <c r="Q56" s="11"/>
    </row>
    <row r="57" spans="14:17" ht="15.75" customHeight="1" x14ac:dyDescent="0.25">
      <c r="N57" s="11"/>
      <c r="O57" s="11"/>
      <c r="P57" s="11"/>
      <c r="Q57" s="11"/>
    </row>
    <row r="58" spans="14:17" ht="15.75" customHeight="1" x14ac:dyDescent="0.25">
      <c r="N58" s="11"/>
      <c r="O58" s="11"/>
      <c r="P58" s="11"/>
      <c r="Q58" s="11"/>
    </row>
    <row r="59" spans="14:17" ht="15.75" customHeight="1" x14ac:dyDescent="0.25">
      <c r="N59" s="11"/>
      <c r="O59" s="11"/>
      <c r="P59" s="11"/>
      <c r="Q59" s="11"/>
    </row>
    <row r="60" spans="14:17" ht="15.75" customHeight="1" x14ac:dyDescent="0.25">
      <c r="N60" s="11"/>
      <c r="O60" s="11"/>
      <c r="P60" s="11"/>
      <c r="Q60" s="11"/>
    </row>
    <row r="61" spans="14:17" ht="15.75" customHeight="1" x14ac:dyDescent="0.25">
      <c r="N61" s="11"/>
      <c r="O61" s="11"/>
      <c r="P61" s="11"/>
      <c r="Q61" s="11"/>
    </row>
    <row r="62" spans="14:17" ht="15.75" customHeight="1" x14ac:dyDescent="0.25">
      <c r="N62" s="11"/>
      <c r="O62" s="11"/>
      <c r="P62" s="11"/>
      <c r="Q62" s="11"/>
    </row>
    <row r="63" spans="14:17" ht="15.75" customHeight="1" x14ac:dyDescent="0.25">
      <c r="N63" s="11"/>
      <c r="O63" s="11"/>
      <c r="P63" s="11"/>
      <c r="Q63" s="11"/>
    </row>
    <row r="64" spans="14:17" ht="15.75" customHeight="1" x14ac:dyDescent="0.25">
      <c r="N64" s="11"/>
      <c r="O64" s="11"/>
      <c r="P64" s="11"/>
      <c r="Q64" s="11"/>
    </row>
    <row r="65" spans="14:17" ht="15.75" customHeight="1" x14ac:dyDescent="0.25">
      <c r="N65" s="11"/>
      <c r="O65" s="11"/>
      <c r="P65" s="11"/>
      <c r="Q65" s="11"/>
    </row>
    <row r="66" spans="14:17" ht="15.75" customHeight="1" x14ac:dyDescent="0.25">
      <c r="N66" s="11"/>
      <c r="O66" s="11"/>
      <c r="P66" s="11"/>
      <c r="Q66" s="11"/>
    </row>
    <row r="67" spans="14:17" ht="15.75" customHeight="1" x14ac:dyDescent="0.25">
      <c r="N67" s="11"/>
      <c r="O67" s="11"/>
      <c r="P67" s="11"/>
      <c r="Q67" s="11"/>
    </row>
    <row r="68" spans="14:17" ht="15.75" customHeight="1" x14ac:dyDescent="0.25">
      <c r="N68" s="11"/>
      <c r="O68" s="11"/>
      <c r="P68" s="11"/>
      <c r="Q68" s="11"/>
    </row>
    <row r="69" spans="14:17" ht="15.75" customHeight="1" x14ac:dyDescent="0.25">
      <c r="N69" s="11"/>
      <c r="O69" s="11"/>
      <c r="P69" s="11"/>
      <c r="Q69" s="11"/>
    </row>
    <row r="70" spans="14:17" ht="15.75" customHeight="1" x14ac:dyDescent="0.25">
      <c r="N70" s="11"/>
      <c r="O70" s="11"/>
      <c r="P70" s="11"/>
      <c r="Q70" s="11"/>
    </row>
    <row r="71" spans="14:17" ht="15.75" customHeight="1" x14ac:dyDescent="0.25">
      <c r="N71" s="11"/>
      <c r="O71" s="11"/>
      <c r="P71" s="11"/>
      <c r="Q71" s="11"/>
    </row>
    <row r="72" spans="14:17" ht="15.75" customHeight="1" x14ac:dyDescent="0.25">
      <c r="N72" s="11"/>
      <c r="O72" s="11"/>
      <c r="P72" s="11"/>
      <c r="Q72" s="11"/>
    </row>
    <row r="73" spans="14:17" ht="15.75" customHeight="1" x14ac:dyDescent="0.25">
      <c r="N73" s="11"/>
      <c r="O73" s="11"/>
      <c r="P73" s="11"/>
      <c r="Q73" s="11"/>
    </row>
    <row r="74" spans="14:17" ht="15.75" customHeight="1" x14ac:dyDescent="0.25">
      <c r="N74" s="11"/>
      <c r="O74" s="11"/>
      <c r="P74" s="11"/>
      <c r="Q74" s="11"/>
    </row>
    <row r="75" spans="14:17" ht="15.75" customHeight="1" x14ac:dyDescent="0.25">
      <c r="N75" s="11"/>
      <c r="O75" s="11"/>
      <c r="P75" s="11"/>
      <c r="Q75" s="11"/>
    </row>
    <row r="76" spans="14:17" ht="15.75" customHeight="1" x14ac:dyDescent="0.25">
      <c r="N76" s="11"/>
      <c r="O76" s="11"/>
      <c r="P76" s="11"/>
      <c r="Q76" s="11"/>
    </row>
    <row r="77" spans="14:17" ht="15.75" customHeight="1" x14ac:dyDescent="0.25">
      <c r="N77" s="11"/>
      <c r="O77" s="11"/>
      <c r="P77" s="11"/>
      <c r="Q77" s="11"/>
    </row>
    <row r="78" spans="14:17" ht="15.75" customHeight="1" x14ac:dyDescent="0.25">
      <c r="N78" s="11"/>
      <c r="O78" s="11"/>
      <c r="P78" s="11"/>
      <c r="Q78" s="11"/>
    </row>
    <row r="79" spans="14:17" ht="15.75" customHeight="1" x14ac:dyDescent="0.25">
      <c r="N79" s="11"/>
      <c r="O79" s="11"/>
      <c r="P79" s="11"/>
      <c r="Q79" s="11"/>
    </row>
    <row r="80" spans="14:17" ht="15.75" customHeight="1" x14ac:dyDescent="0.25">
      <c r="N80" s="11"/>
      <c r="O80" s="11"/>
      <c r="P80" s="11"/>
      <c r="Q80" s="11"/>
    </row>
    <row r="81" spans="14:17" ht="15.75" customHeight="1" x14ac:dyDescent="0.25">
      <c r="N81" s="11"/>
      <c r="O81" s="11"/>
      <c r="P81" s="11"/>
      <c r="Q81" s="11"/>
    </row>
    <row r="82" spans="14:17" ht="15.75" customHeight="1" x14ac:dyDescent="0.25">
      <c r="N82" s="11"/>
      <c r="O82" s="11"/>
      <c r="P82" s="11"/>
      <c r="Q82" s="11"/>
    </row>
    <row r="83" spans="14:17" ht="15.75" customHeight="1" x14ac:dyDescent="0.25">
      <c r="N83" s="11"/>
      <c r="O83" s="11"/>
      <c r="P83" s="11"/>
      <c r="Q83" s="11"/>
    </row>
    <row r="84" spans="14:17" ht="15.75" customHeight="1" x14ac:dyDescent="0.25">
      <c r="N84" s="11"/>
      <c r="O84" s="11"/>
      <c r="P84" s="11"/>
      <c r="Q84" s="11"/>
    </row>
    <row r="85" spans="14:17" ht="15.75" customHeight="1" x14ac:dyDescent="0.25">
      <c r="N85" s="11"/>
      <c r="O85" s="11"/>
      <c r="P85" s="11"/>
      <c r="Q85" s="11"/>
    </row>
    <row r="86" spans="14:17" ht="15.75" customHeight="1" x14ac:dyDescent="0.25">
      <c r="N86" s="11"/>
      <c r="O86" s="11"/>
      <c r="P86" s="11"/>
      <c r="Q86" s="11"/>
    </row>
    <row r="87" spans="14:17" ht="15.75" customHeight="1" x14ac:dyDescent="0.25">
      <c r="N87" s="11"/>
      <c r="O87" s="11"/>
      <c r="P87" s="11"/>
      <c r="Q87" s="11"/>
    </row>
    <row r="88" spans="14:17" ht="15.75" customHeight="1" x14ac:dyDescent="0.25">
      <c r="N88" s="11"/>
      <c r="O88" s="11"/>
      <c r="P88" s="11"/>
      <c r="Q88" s="11"/>
    </row>
    <row r="89" spans="14:17" ht="15.75" customHeight="1" x14ac:dyDescent="0.25">
      <c r="N89" s="11"/>
      <c r="O89" s="11"/>
      <c r="P89" s="11"/>
      <c r="Q89" s="11"/>
    </row>
    <row r="90" spans="14:17" ht="15.75" customHeight="1" x14ac:dyDescent="0.25">
      <c r="N90" s="11"/>
      <c r="O90" s="11"/>
      <c r="P90" s="11"/>
      <c r="Q90" s="11"/>
    </row>
    <row r="91" spans="14:17" ht="15.75" customHeight="1" x14ac:dyDescent="0.25">
      <c r="N91" s="11"/>
      <c r="O91" s="11"/>
      <c r="P91" s="11"/>
      <c r="Q91" s="11"/>
    </row>
    <row r="92" spans="14:17" ht="15.75" customHeight="1" x14ac:dyDescent="0.25">
      <c r="N92" s="11"/>
      <c r="O92" s="11"/>
      <c r="P92" s="11"/>
      <c r="Q92" s="11"/>
    </row>
    <row r="93" spans="14:17" ht="15.75" customHeight="1" x14ac:dyDescent="0.25">
      <c r="N93" s="11"/>
      <c r="O93" s="11"/>
      <c r="P93" s="11"/>
      <c r="Q93" s="11"/>
    </row>
    <row r="94" spans="14:17" ht="15.75" customHeight="1" x14ac:dyDescent="0.25">
      <c r="N94" s="11"/>
      <c r="O94" s="11"/>
      <c r="P94" s="11"/>
      <c r="Q94" s="11"/>
    </row>
    <row r="95" spans="14:17" ht="15.75" customHeight="1" x14ac:dyDescent="0.25">
      <c r="N95" s="11"/>
      <c r="O95" s="11"/>
      <c r="P95" s="11"/>
      <c r="Q95" s="11"/>
    </row>
    <row r="96" spans="14:17" ht="15.75" customHeight="1" x14ac:dyDescent="0.25">
      <c r="N96" s="11"/>
      <c r="O96" s="11"/>
      <c r="P96" s="11"/>
      <c r="Q96" s="11"/>
    </row>
    <row r="97" spans="14:17" ht="15.75" customHeight="1" x14ac:dyDescent="0.25">
      <c r="N97" s="11"/>
      <c r="O97" s="11"/>
      <c r="P97" s="11"/>
      <c r="Q97" s="11"/>
    </row>
    <row r="98" spans="14:17" ht="15.75" customHeight="1" x14ac:dyDescent="0.25">
      <c r="N98" s="11"/>
      <c r="O98" s="11"/>
      <c r="P98" s="11"/>
      <c r="Q98" s="11"/>
    </row>
    <row r="99" spans="14:17" ht="15.75" customHeight="1" x14ac:dyDescent="0.25">
      <c r="N99" s="11"/>
      <c r="O99" s="11"/>
      <c r="P99" s="11"/>
      <c r="Q99" s="11"/>
    </row>
    <row r="100" spans="14:17" ht="15.75" customHeight="1" x14ac:dyDescent="0.25">
      <c r="N100" s="11"/>
      <c r="O100" s="11"/>
      <c r="P100" s="11"/>
      <c r="Q100" s="11"/>
    </row>
    <row r="101" spans="14:17" ht="15.75" customHeight="1" x14ac:dyDescent="0.25">
      <c r="N101" s="11"/>
      <c r="O101" s="11"/>
      <c r="P101" s="11"/>
      <c r="Q101" s="11"/>
    </row>
    <row r="102" spans="14:17" ht="15.75" customHeight="1" x14ac:dyDescent="0.25">
      <c r="N102" s="11"/>
      <c r="O102" s="11"/>
      <c r="P102" s="11"/>
      <c r="Q102" s="11"/>
    </row>
    <row r="103" spans="14:17" ht="15.75" customHeight="1" x14ac:dyDescent="0.25">
      <c r="N103" s="11"/>
      <c r="O103" s="11"/>
      <c r="P103" s="11"/>
      <c r="Q103" s="11"/>
    </row>
    <row r="104" spans="14:17" ht="15.75" customHeight="1" x14ac:dyDescent="0.25">
      <c r="N104" s="11"/>
      <c r="O104" s="11"/>
      <c r="P104" s="11"/>
      <c r="Q104" s="11"/>
    </row>
    <row r="105" spans="14:17" ht="15.75" customHeight="1" x14ac:dyDescent="0.25">
      <c r="N105" s="11"/>
      <c r="O105" s="11"/>
      <c r="P105" s="11"/>
      <c r="Q105" s="11"/>
    </row>
    <row r="106" spans="14:17" ht="15.75" customHeight="1" x14ac:dyDescent="0.25">
      <c r="N106" s="11"/>
      <c r="O106" s="11"/>
      <c r="P106" s="11"/>
      <c r="Q106" s="11"/>
    </row>
    <row r="107" spans="14:17" ht="15.75" customHeight="1" x14ac:dyDescent="0.25">
      <c r="N107" s="11"/>
      <c r="O107" s="11"/>
      <c r="P107" s="11"/>
      <c r="Q107" s="11"/>
    </row>
    <row r="108" spans="14:17" ht="15.75" customHeight="1" x14ac:dyDescent="0.25">
      <c r="N108" s="11"/>
      <c r="O108" s="11"/>
      <c r="P108" s="11"/>
      <c r="Q108" s="11"/>
    </row>
    <row r="109" spans="14:17" ht="15.75" customHeight="1" x14ac:dyDescent="0.25">
      <c r="N109" s="11"/>
      <c r="O109" s="11"/>
      <c r="P109" s="11"/>
      <c r="Q109" s="11"/>
    </row>
    <row r="110" spans="14:17" ht="15.75" customHeight="1" x14ac:dyDescent="0.25">
      <c r="N110" s="11"/>
      <c r="O110" s="11"/>
      <c r="P110" s="11"/>
      <c r="Q110" s="11"/>
    </row>
    <row r="111" spans="14:17" ht="15.75" customHeight="1" x14ac:dyDescent="0.25">
      <c r="N111" s="11"/>
      <c r="O111" s="11"/>
      <c r="P111" s="11"/>
      <c r="Q111" s="11"/>
    </row>
    <row r="112" spans="14:17" ht="15.75" customHeight="1" x14ac:dyDescent="0.25">
      <c r="N112" s="11"/>
      <c r="O112" s="11"/>
      <c r="P112" s="11"/>
      <c r="Q112" s="11"/>
    </row>
    <row r="113" spans="14:17" ht="15.75" customHeight="1" x14ac:dyDescent="0.25">
      <c r="N113" s="11"/>
      <c r="O113" s="11"/>
      <c r="P113" s="11"/>
      <c r="Q113" s="11"/>
    </row>
    <row r="114" spans="14:17" ht="15.75" customHeight="1" x14ac:dyDescent="0.25">
      <c r="N114" s="11"/>
      <c r="O114" s="11"/>
      <c r="P114" s="11"/>
      <c r="Q114" s="11"/>
    </row>
    <row r="115" spans="14:17" ht="15.75" customHeight="1" x14ac:dyDescent="0.25">
      <c r="N115" s="11"/>
      <c r="O115" s="11"/>
      <c r="P115" s="11"/>
      <c r="Q115" s="11"/>
    </row>
    <row r="116" spans="14:17" ht="15.75" customHeight="1" x14ac:dyDescent="0.25">
      <c r="N116" s="11"/>
      <c r="O116" s="11"/>
      <c r="P116" s="11"/>
      <c r="Q116" s="11"/>
    </row>
    <row r="117" spans="14:17" ht="15.75" customHeight="1" x14ac:dyDescent="0.25">
      <c r="N117" s="11"/>
      <c r="O117" s="11"/>
      <c r="P117" s="11"/>
      <c r="Q117" s="11"/>
    </row>
    <row r="118" spans="14:17" ht="15.75" customHeight="1" x14ac:dyDescent="0.25">
      <c r="N118" s="11"/>
      <c r="O118" s="11"/>
      <c r="P118" s="11"/>
      <c r="Q118" s="11"/>
    </row>
    <row r="119" spans="14:17" ht="15.75" customHeight="1" x14ac:dyDescent="0.25">
      <c r="N119" s="11"/>
      <c r="O119" s="11"/>
      <c r="P119" s="11"/>
      <c r="Q119" s="11"/>
    </row>
    <row r="120" spans="14:17" ht="15.75" customHeight="1" x14ac:dyDescent="0.25">
      <c r="N120" s="11"/>
      <c r="O120" s="11"/>
      <c r="P120" s="11"/>
      <c r="Q120" s="11"/>
    </row>
    <row r="121" spans="14:17" ht="15.75" customHeight="1" x14ac:dyDescent="0.25">
      <c r="N121" s="11"/>
      <c r="O121" s="11"/>
      <c r="P121" s="11"/>
      <c r="Q121" s="11"/>
    </row>
    <row r="122" spans="14:17" ht="15.75" customHeight="1" x14ac:dyDescent="0.25">
      <c r="N122" s="11"/>
      <c r="O122" s="11"/>
      <c r="P122" s="11"/>
      <c r="Q122" s="11"/>
    </row>
    <row r="123" spans="14:17" ht="15.75" customHeight="1" x14ac:dyDescent="0.25">
      <c r="N123" s="11"/>
      <c r="O123" s="11"/>
      <c r="P123" s="11"/>
      <c r="Q123" s="11"/>
    </row>
    <row r="124" spans="14:17" ht="15.75" customHeight="1" x14ac:dyDescent="0.25">
      <c r="N124" s="11"/>
      <c r="O124" s="11"/>
      <c r="P124" s="11"/>
      <c r="Q124" s="11"/>
    </row>
    <row r="125" spans="14:17" ht="15.75" customHeight="1" x14ac:dyDescent="0.25">
      <c r="N125" s="11"/>
      <c r="O125" s="11"/>
      <c r="P125" s="11"/>
      <c r="Q125" s="11"/>
    </row>
    <row r="126" spans="14:17" ht="15.75" customHeight="1" x14ac:dyDescent="0.25">
      <c r="N126" s="11"/>
      <c r="O126" s="11"/>
      <c r="P126" s="11"/>
      <c r="Q126" s="11"/>
    </row>
    <row r="127" spans="14:17" ht="15.75" customHeight="1" x14ac:dyDescent="0.25">
      <c r="N127" s="11"/>
      <c r="O127" s="11"/>
      <c r="P127" s="11"/>
      <c r="Q127" s="11"/>
    </row>
    <row r="128" spans="14:17" ht="15.75" customHeight="1" x14ac:dyDescent="0.25">
      <c r="N128" s="11"/>
      <c r="O128" s="11"/>
      <c r="P128" s="11"/>
      <c r="Q128" s="11"/>
    </row>
    <row r="129" spans="14:17" ht="15.75" customHeight="1" x14ac:dyDescent="0.25">
      <c r="N129" s="11"/>
      <c r="O129" s="11"/>
      <c r="P129" s="11"/>
      <c r="Q129" s="11"/>
    </row>
    <row r="130" spans="14:17" ht="15.75" customHeight="1" x14ac:dyDescent="0.25">
      <c r="N130" s="11"/>
      <c r="O130" s="11"/>
      <c r="P130" s="11"/>
      <c r="Q130" s="11"/>
    </row>
    <row r="131" spans="14:17" ht="15.75" customHeight="1" x14ac:dyDescent="0.25">
      <c r="N131" s="11"/>
      <c r="O131" s="11"/>
      <c r="P131" s="11"/>
      <c r="Q131" s="11"/>
    </row>
    <row r="132" spans="14:17" ht="15.75" customHeight="1" x14ac:dyDescent="0.25">
      <c r="N132" s="11"/>
      <c r="O132" s="11"/>
      <c r="P132" s="11"/>
      <c r="Q132" s="11"/>
    </row>
    <row r="133" spans="14:17" ht="15.75" customHeight="1" x14ac:dyDescent="0.25">
      <c r="N133" s="11"/>
      <c r="O133" s="11"/>
      <c r="P133" s="11"/>
      <c r="Q133" s="11"/>
    </row>
    <row r="134" spans="14:17" ht="15.75" customHeight="1" x14ac:dyDescent="0.25">
      <c r="N134" s="11"/>
      <c r="O134" s="11"/>
      <c r="P134" s="11"/>
      <c r="Q134" s="11"/>
    </row>
    <row r="135" spans="14:17" ht="15.75" customHeight="1" x14ac:dyDescent="0.25">
      <c r="N135" s="11"/>
      <c r="O135" s="11"/>
      <c r="P135" s="11"/>
      <c r="Q135" s="11"/>
    </row>
    <row r="136" spans="14:17" ht="15.75" customHeight="1" x14ac:dyDescent="0.25">
      <c r="N136" s="11"/>
      <c r="O136" s="11"/>
      <c r="P136" s="11"/>
      <c r="Q136" s="11"/>
    </row>
    <row r="137" spans="14:17" ht="15.75" customHeight="1" x14ac:dyDescent="0.25">
      <c r="N137" s="11"/>
      <c r="O137" s="11"/>
      <c r="P137" s="11"/>
      <c r="Q137" s="11"/>
    </row>
    <row r="138" spans="14:17" ht="15.75" customHeight="1" x14ac:dyDescent="0.25">
      <c r="N138" s="11"/>
      <c r="O138" s="11"/>
      <c r="P138" s="11"/>
      <c r="Q138" s="11"/>
    </row>
    <row r="139" spans="14:17" ht="15.75" customHeight="1" x14ac:dyDescent="0.25">
      <c r="N139" s="11"/>
      <c r="O139" s="11"/>
      <c r="P139" s="11"/>
      <c r="Q139" s="11"/>
    </row>
    <row r="140" spans="14:17" ht="15.75" customHeight="1" x14ac:dyDescent="0.25">
      <c r="N140" s="11"/>
      <c r="O140" s="11"/>
      <c r="P140" s="11"/>
      <c r="Q140" s="11"/>
    </row>
    <row r="141" spans="14:17" ht="15.75" customHeight="1" x14ac:dyDescent="0.25">
      <c r="N141" s="11"/>
      <c r="O141" s="11"/>
      <c r="P141" s="11"/>
      <c r="Q141" s="11"/>
    </row>
    <row r="142" spans="14:17" ht="15.75" customHeight="1" x14ac:dyDescent="0.25">
      <c r="N142" s="11"/>
      <c r="O142" s="11"/>
      <c r="P142" s="11"/>
      <c r="Q142" s="11"/>
    </row>
    <row r="143" spans="14:17" ht="15.75" customHeight="1" x14ac:dyDescent="0.25">
      <c r="N143" s="11"/>
      <c r="O143" s="11"/>
      <c r="P143" s="11"/>
      <c r="Q143" s="11"/>
    </row>
    <row r="144" spans="14:17" ht="15.75" customHeight="1" x14ac:dyDescent="0.25">
      <c r="N144" s="11"/>
      <c r="O144" s="11"/>
      <c r="P144" s="11"/>
      <c r="Q144" s="11"/>
    </row>
    <row r="145" spans="14:17" ht="15.75" customHeight="1" x14ac:dyDescent="0.25">
      <c r="N145" s="11"/>
      <c r="O145" s="11"/>
      <c r="P145" s="11"/>
      <c r="Q145" s="11"/>
    </row>
    <row r="146" spans="14:17" ht="15.75" customHeight="1" x14ac:dyDescent="0.25">
      <c r="N146" s="11"/>
      <c r="O146" s="11"/>
      <c r="P146" s="11"/>
      <c r="Q146" s="11"/>
    </row>
    <row r="147" spans="14:17" ht="15.75" customHeight="1" x14ac:dyDescent="0.25">
      <c r="N147" s="11"/>
      <c r="O147" s="11"/>
      <c r="P147" s="11"/>
      <c r="Q147" s="11"/>
    </row>
    <row r="148" spans="14:17" ht="15.75" customHeight="1" x14ac:dyDescent="0.25">
      <c r="N148" s="11"/>
      <c r="O148" s="11"/>
      <c r="P148" s="11"/>
      <c r="Q148" s="11"/>
    </row>
    <row r="149" spans="14:17" ht="15.75" customHeight="1" x14ac:dyDescent="0.25">
      <c r="N149" s="11"/>
      <c r="O149" s="11"/>
      <c r="P149" s="11"/>
      <c r="Q149" s="11"/>
    </row>
    <row r="150" spans="14:17" ht="15.75" customHeight="1" x14ac:dyDescent="0.25">
      <c r="N150" s="11"/>
      <c r="O150" s="11"/>
      <c r="P150" s="11"/>
      <c r="Q150" s="11"/>
    </row>
    <row r="151" spans="14:17" ht="15.75" customHeight="1" x14ac:dyDescent="0.25">
      <c r="N151" s="11"/>
      <c r="O151" s="11"/>
      <c r="P151" s="11"/>
      <c r="Q151" s="11"/>
    </row>
    <row r="152" spans="14:17" ht="15.75" customHeight="1" x14ac:dyDescent="0.25">
      <c r="N152" s="11"/>
      <c r="O152" s="11"/>
      <c r="P152" s="11"/>
      <c r="Q152" s="11"/>
    </row>
    <row r="153" spans="14:17" ht="15.75" customHeight="1" x14ac:dyDescent="0.25">
      <c r="N153" s="11"/>
      <c r="O153" s="11"/>
      <c r="P153" s="11"/>
      <c r="Q153" s="11"/>
    </row>
    <row r="154" spans="14:17" ht="15.75" customHeight="1" x14ac:dyDescent="0.25">
      <c r="N154" s="11"/>
      <c r="O154" s="11"/>
      <c r="P154" s="11"/>
      <c r="Q154" s="11"/>
    </row>
    <row r="155" spans="14:17" ht="15.75" customHeight="1" x14ac:dyDescent="0.25">
      <c r="N155" s="11"/>
      <c r="O155" s="11"/>
      <c r="P155" s="11"/>
      <c r="Q155" s="11"/>
    </row>
    <row r="156" spans="14:17" ht="15.75" customHeight="1" x14ac:dyDescent="0.25">
      <c r="N156" s="11"/>
      <c r="O156" s="11"/>
      <c r="P156" s="11"/>
      <c r="Q156" s="11"/>
    </row>
    <row r="157" spans="14:17" ht="15.75" customHeight="1" x14ac:dyDescent="0.25">
      <c r="N157" s="11"/>
      <c r="O157" s="11"/>
      <c r="P157" s="11"/>
      <c r="Q157" s="11"/>
    </row>
    <row r="158" spans="14:17" ht="15.75" customHeight="1" x14ac:dyDescent="0.25">
      <c r="N158" s="11"/>
      <c r="O158" s="11"/>
      <c r="P158" s="11"/>
      <c r="Q158" s="11"/>
    </row>
    <row r="159" spans="14:17" ht="15.75" customHeight="1" x14ac:dyDescent="0.25">
      <c r="N159" s="11"/>
      <c r="O159" s="11"/>
      <c r="P159" s="11"/>
      <c r="Q159" s="11"/>
    </row>
    <row r="160" spans="14:17" ht="15.75" customHeight="1" x14ac:dyDescent="0.25">
      <c r="N160" s="11"/>
      <c r="O160" s="11"/>
      <c r="P160" s="11"/>
      <c r="Q160" s="11"/>
    </row>
    <row r="161" spans="14:17" ht="15.75" customHeight="1" x14ac:dyDescent="0.25">
      <c r="N161" s="11"/>
      <c r="O161" s="11"/>
      <c r="P161" s="11"/>
      <c r="Q161" s="11"/>
    </row>
    <row r="162" spans="14:17" ht="15.75" customHeight="1" x14ac:dyDescent="0.25">
      <c r="N162" s="11"/>
      <c r="O162" s="11"/>
      <c r="P162" s="11"/>
      <c r="Q162" s="11"/>
    </row>
    <row r="163" spans="14:17" ht="15.75" customHeight="1" x14ac:dyDescent="0.25">
      <c r="N163" s="11"/>
      <c r="O163" s="11"/>
      <c r="P163" s="11"/>
      <c r="Q163" s="11"/>
    </row>
    <row r="164" spans="14:17" ht="15.75" customHeight="1" x14ac:dyDescent="0.25">
      <c r="N164" s="11"/>
      <c r="O164" s="11"/>
      <c r="P164" s="11"/>
      <c r="Q164" s="11"/>
    </row>
    <row r="165" spans="14:17" ht="15.75" customHeight="1" x14ac:dyDescent="0.25">
      <c r="N165" s="11"/>
      <c r="O165" s="11"/>
      <c r="P165" s="11"/>
      <c r="Q165" s="11"/>
    </row>
    <row r="166" spans="14:17" ht="15.75" customHeight="1" x14ac:dyDescent="0.25">
      <c r="N166" s="11"/>
      <c r="O166" s="11"/>
      <c r="P166" s="11"/>
      <c r="Q166" s="11"/>
    </row>
    <row r="167" spans="14:17" ht="15.75" customHeight="1" x14ac:dyDescent="0.25">
      <c r="N167" s="11"/>
      <c r="O167" s="11"/>
      <c r="P167" s="11"/>
      <c r="Q167" s="11"/>
    </row>
    <row r="168" spans="14:17" ht="15.75" customHeight="1" x14ac:dyDescent="0.25">
      <c r="N168" s="11"/>
      <c r="O168" s="11"/>
      <c r="P168" s="11"/>
      <c r="Q168" s="11"/>
    </row>
    <row r="169" spans="14:17" ht="15.75" customHeight="1" x14ac:dyDescent="0.25">
      <c r="N169" s="11"/>
      <c r="O169" s="11"/>
      <c r="P169" s="11"/>
      <c r="Q169" s="11"/>
    </row>
    <row r="170" spans="14:17" ht="15.75" customHeight="1" x14ac:dyDescent="0.25">
      <c r="N170" s="11"/>
      <c r="O170" s="11"/>
      <c r="P170" s="11"/>
      <c r="Q170" s="11"/>
    </row>
    <row r="171" spans="14:17" ht="15.75" customHeight="1" x14ac:dyDescent="0.25">
      <c r="N171" s="11"/>
      <c r="O171" s="11"/>
      <c r="P171" s="11"/>
      <c r="Q171" s="11"/>
    </row>
    <row r="172" spans="14:17" ht="15.75" customHeight="1" x14ac:dyDescent="0.25">
      <c r="N172" s="11"/>
      <c r="O172" s="11"/>
      <c r="P172" s="11"/>
      <c r="Q172" s="11"/>
    </row>
    <row r="173" spans="14:17" ht="15.75" customHeight="1" x14ac:dyDescent="0.25">
      <c r="N173" s="11"/>
      <c r="O173" s="11"/>
      <c r="P173" s="11"/>
      <c r="Q173" s="11"/>
    </row>
    <row r="174" spans="14:17" ht="15.75" customHeight="1" x14ac:dyDescent="0.25">
      <c r="N174" s="11"/>
      <c r="O174" s="11"/>
      <c r="P174" s="11"/>
      <c r="Q174" s="11"/>
    </row>
    <row r="175" spans="14:17" ht="15.75" customHeight="1" x14ac:dyDescent="0.25">
      <c r="N175" s="11"/>
      <c r="O175" s="11"/>
      <c r="P175" s="11"/>
      <c r="Q175" s="11"/>
    </row>
    <row r="176" spans="14:17" ht="15.75" customHeight="1" x14ac:dyDescent="0.25">
      <c r="N176" s="11"/>
      <c r="O176" s="11"/>
      <c r="P176" s="11"/>
      <c r="Q176" s="11"/>
    </row>
    <row r="177" spans="14:17" ht="15.75" customHeight="1" x14ac:dyDescent="0.25">
      <c r="N177" s="11"/>
      <c r="O177" s="11"/>
      <c r="P177" s="11"/>
      <c r="Q177" s="11"/>
    </row>
    <row r="178" spans="14:17" ht="15.75" customHeight="1" x14ac:dyDescent="0.25">
      <c r="N178" s="11"/>
      <c r="O178" s="11"/>
      <c r="P178" s="11"/>
      <c r="Q178" s="11"/>
    </row>
    <row r="179" spans="14:17" ht="15.75" customHeight="1" x14ac:dyDescent="0.25">
      <c r="N179" s="11"/>
      <c r="O179" s="11"/>
      <c r="P179" s="11"/>
      <c r="Q179" s="11"/>
    </row>
    <row r="180" spans="14:17" ht="15.75" customHeight="1" x14ac:dyDescent="0.25">
      <c r="N180" s="11"/>
      <c r="O180" s="11"/>
      <c r="P180" s="11"/>
      <c r="Q180" s="11"/>
    </row>
    <row r="181" spans="14:17" ht="15.75" customHeight="1" x14ac:dyDescent="0.25">
      <c r="N181" s="11"/>
      <c r="O181" s="11"/>
      <c r="P181" s="11"/>
      <c r="Q181" s="11"/>
    </row>
    <row r="182" spans="14:17" ht="15.75" customHeight="1" x14ac:dyDescent="0.25">
      <c r="N182" s="11"/>
      <c r="O182" s="11"/>
      <c r="P182" s="11"/>
      <c r="Q182" s="11"/>
    </row>
    <row r="183" spans="14:17" ht="15.75" customHeight="1" x14ac:dyDescent="0.25">
      <c r="N183" s="11"/>
      <c r="O183" s="11"/>
      <c r="P183" s="11"/>
      <c r="Q183" s="11"/>
    </row>
    <row r="184" spans="14:17" ht="15.75" customHeight="1" x14ac:dyDescent="0.25">
      <c r="N184" s="11"/>
      <c r="O184" s="11"/>
      <c r="P184" s="11"/>
      <c r="Q184" s="11"/>
    </row>
    <row r="185" spans="14:17" ht="15.75" customHeight="1" x14ac:dyDescent="0.25">
      <c r="N185" s="11"/>
      <c r="O185" s="11"/>
      <c r="P185" s="11"/>
      <c r="Q185" s="11"/>
    </row>
    <row r="186" spans="14:17" ht="15.75" customHeight="1" x14ac:dyDescent="0.25">
      <c r="N186" s="11"/>
      <c r="O186" s="11"/>
      <c r="P186" s="11"/>
      <c r="Q186" s="11"/>
    </row>
    <row r="187" spans="14:17" ht="15.75" customHeight="1" x14ac:dyDescent="0.25">
      <c r="N187" s="11"/>
      <c r="O187" s="11"/>
      <c r="P187" s="11"/>
      <c r="Q187" s="11"/>
    </row>
    <row r="188" spans="14:17" ht="15.75" customHeight="1" x14ac:dyDescent="0.25">
      <c r="N188" s="11"/>
      <c r="O188" s="11"/>
      <c r="P188" s="11"/>
      <c r="Q188" s="11"/>
    </row>
    <row r="189" spans="14:17" ht="15.75" customHeight="1" x14ac:dyDescent="0.25">
      <c r="N189" s="11"/>
      <c r="O189" s="11"/>
      <c r="P189" s="11"/>
      <c r="Q189" s="11"/>
    </row>
    <row r="190" spans="14:17" ht="15.75" customHeight="1" x14ac:dyDescent="0.25">
      <c r="N190" s="11"/>
      <c r="O190" s="11"/>
      <c r="P190" s="11"/>
      <c r="Q190" s="11"/>
    </row>
    <row r="191" spans="14:17" ht="15.75" customHeight="1" x14ac:dyDescent="0.25">
      <c r="N191" s="11"/>
      <c r="O191" s="11"/>
      <c r="P191" s="11"/>
      <c r="Q191" s="11"/>
    </row>
    <row r="192" spans="14:17" ht="15.75" customHeight="1" x14ac:dyDescent="0.25">
      <c r="N192" s="11"/>
      <c r="O192" s="11"/>
      <c r="P192" s="11"/>
      <c r="Q192" s="11"/>
    </row>
    <row r="193" spans="14:17" ht="15.75" customHeight="1" x14ac:dyDescent="0.25">
      <c r="N193" s="11"/>
      <c r="O193" s="11"/>
      <c r="P193" s="11"/>
      <c r="Q193" s="11"/>
    </row>
    <row r="194" spans="14:17" ht="15.75" customHeight="1" x14ac:dyDescent="0.25">
      <c r="N194" s="11"/>
      <c r="O194" s="11"/>
      <c r="P194" s="11"/>
      <c r="Q194" s="11"/>
    </row>
    <row r="195" spans="14:17" ht="15.75" customHeight="1" x14ac:dyDescent="0.25">
      <c r="N195" s="11"/>
      <c r="O195" s="11"/>
      <c r="P195" s="11"/>
      <c r="Q195" s="11"/>
    </row>
    <row r="196" spans="14:17" ht="15.75" customHeight="1" x14ac:dyDescent="0.25">
      <c r="N196" s="11"/>
      <c r="O196" s="11"/>
      <c r="P196" s="11"/>
      <c r="Q196" s="11"/>
    </row>
    <row r="197" spans="14:17" ht="15.75" customHeight="1" x14ac:dyDescent="0.25">
      <c r="N197" s="11"/>
      <c r="O197" s="11"/>
      <c r="P197" s="11"/>
      <c r="Q197" s="11"/>
    </row>
    <row r="198" spans="14:17" ht="15.75" customHeight="1" x14ac:dyDescent="0.25">
      <c r="N198" s="11"/>
      <c r="O198" s="11"/>
      <c r="P198" s="11"/>
      <c r="Q198" s="11"/>
    </row>
    <row r="199" spans="14:17" ht="15.75" customHeight="1" x14ac:dyDescent="0.25">
      <c r="N199" s="11"/>
      <c r="O199" s="11"/>
      <c r="P199" s="11"/>
      <c r="Q199" s="11"/>
    </row>
    <row r="200" spans="14:17" ht="15.75" customHeight="1" x14ac:dyDescent="0.25">
      <c r="N200" s="11"/>
      <c r="O200" s="11"/>
      <c r="P200" s="11"/>
      <c r="Q200" s="11"/>
    </row>
    <row r="201" spans="14:17" ht="15.75" customHeight="1" x14ac:dyDescent="0.25">
      <c r="N201" s="11"/>
      <c r="O201" s="11"/>
      <c r="P201" s="11"/>
      <c r="Q201" s="11"/>
    </row>
    <row r="202" spans="14:17" ht="15.75" customHeight="1" x14ac:dyDescent="0.25">
      <c r="N202" s="11"/>
      <c r="O202" s="11"/>
      <c r="P202" s="11"/>
      <c r="Q202" s="11"/>
    </row>
    <row r="203" spans="14:17" ht="15.75" customHeight="1" x14ac:dyDescent="0.25">
      <c r="N203" s="11"/>
      <c r="O203" s="11"/>
      <c r="P203" s="11"/>
      <c r="Q203" s="11"/>
    </row>
    <row r="204" spans="14:17" ht="15.75" customHeight="1" x14ac:dyDescent="0.25">
      <c r="N204" s="11"/>
      <c r="O204" s="11"/>
      <c r="P204" s="11"/>
      <c r="Q204" s="11"/>
    </row>
    <row r="205" spans="14:17" ht="15.75" customHeight="1" x14ac:dyDescent="0.25">
      <c r="N205" s="11"/>
      <c r="O205" s="11"/>
      <c r="P205" s="11"/>
      <c r="Q205" s="11"/>
    </row>
    <row r="206" spans="14:17" ht="15.75" customHeight="1" x14ac:dyDescent="0.25">
      <c r="N206" s="11"/>
      <c r="O206" s="11"/>
      <c r="P206" s="11"/>
      <c r="Q206" s="11"/>
    </row>
    <row r="207" spans="14:17" ht="15.75" customHeight="1" x14ac:dyDescent="0.25">
      <c r="N207" s="11"/>
      <c r="O207" s="11"/>
      <c r="P207" s="11"/>
      <c r="Q207" s="11"/>
    </row>
    <row r="208" spans="14:17" ht="15.75" customHeight="1" x14ac:dyDescent="0.25">
      <c r="N208" s="11"/>
      <c r="O208" s="11"/>
      <c r="P208" s="11"/>
      <c r="Q208" s="11"/>
    </row>
    <row r="209" spans="14:17" ht="15.75" customHeight="1" x14ac:dyDescent="0.25">
      <c r="N209" s="11"/>
      <c r="O209" s="11"/>
      <c r="P209" s="11"/>
      <c r="Q209" s="11"/>
    </row>
    <row r="210" spans="14:17" ht="15.75" customHeight="1" x14ac:dyDescent="0.25">
      <c r="N210" s="11"/>
      <c r="O210" s="11"/>
      <c r="P210" s="11"/>
      <c r="Q210" s="11"/>
    </row>
    <row r="211" spans="14:17" ht="15.75" customHeight="1" x14ac:dyDescent="0.25">
      <c r="N211" s="11"/>
      <c r="O211" s="11"/>
      <c r="P211" s="11"/>
      <c r="Q211" s="11"/>
    </row>
    <row r="212" spans="14:17" ht="15.75" customHeight="1" x14ac:dyDescent="0.25">
      <c r="N212" s="11"/>
      <c r="O212" s="11"/>
      <c r="P212" s="11"/>
      <c r="Q212" s="11"/>
    </row>
    <row r="213" spans="14:17" ht="15.75" customHeight="1" x14ac:dyDescent="0.25">
      <c r="N213" s="11"/>
      <c r="O213" s="11"/>
      <c r="P213" s="11"/>
      <c r="Q213" s="11"/>
    </row>
    <row r="214" spans="14:17" ht="15.75" customHeight="1" x14ac:dyDescent="0.25">
      <c r="N214" s="11"/>
      <c r="O214" s="11"/>
      <c r="P214" s="11"/>
      <c r="Q214" s="11"/>
    </row>
    <row r="215" spans="14:17" ht="15.75" customHeight="1" x14ac:dyDescent="0.25">
      <c r="N215" s="11"/>
      <c r="O215" s="11"/>
      <c r="P215" s="11"/>
      <c r="Q215" s="11"/>
    </row>
    <row r="216" spans="14:17" ht="15.75" customHeight="1" x14ac:dyDescent="0.25">
      <c r="N216" s="11"/>
      <c r="O216" s="11"/>
      <c r="P216" s="11"/>
      <c r="Q216" s="11"/>
    </row>
    <row r="217" spans="14:17" ht="15.75" customHeight="1" x14ac:dyDescent="0.25">
      <c r="N217" s="11"/>
      <c r="O217" s="11"/>
      <c r="P217" s="11"/>
      <c r="Q217" s="11"/>
    </row>
    <row r="218" spans="14:17" ht="15.75" customHeight="1" x14ac:dyDescent="0.25">
      <c r="N218" s="11"/>
      <c r="O218" s="11"/>
      <c r="P218" s="11"/>
      <c r="Q218" s="11"/>
    </row>
    <row r="219" spans="14:17" ht="15.75" customHeight="1" x14ac:dyDescent="0.25">
      <c r="N219" s="11"/>
      <c r="O219" s="11"/>
      <c r="P219" s="11"/>
      <c r="Q219" s="11"/>
    </row>
    <row r="220" spans="14:17" ht="15.75" customHeight="1" x14ac:dyDescent="0.25">
      <c r="N220" s="11"/>
      <c r="O220" s="11"/>
      <c r="P220" s="11"/>
      <c r="Q220" s="11"/>
    </row>
    <row r="221" spans="14:17" ht="15.75" customHeight="1" x14ac:dyDescent="0.25">
      <c r="N221" s="11"/>
      <c r="O221" s="11"/>
      <c r="P221" s="11"/>
      <c r="Q221" s="11"/>
    </row>
    <row r="222" spans="14:17" ht="15.75" customHeight="1" x14ac:dyDescent="0.25">
      <c r="N222" s="11"/>
      <c r="O222" s="11"/>
      <c r="P222" s="11"/>
      <c r="Q222" s="11"/>
    </row>
    <row r="223" spans="14:17" ht="15.75" customHeight="1" x14ac:dyDescent="0.25">
      <c r="N223" s="11"/>
      <c r="O223" s="11"/>
      <c r="P223" s="11"/>
      <c r="Q223" s="11"/>
    </row>
    <row r="224" spans="14:17" ht="15.75" customHeight="1" x14ac:dyDescent="0.25">
      <c r="N224" s="11"/>
      <c r="O224" s="11"/>
      <c r="P224" s="11"/>
      <c r="Q224" s="11"/>
    </row>
    <row r="225" spans="14:17" ht="15.75" customHeight="1" x14ac:dyDescent="0.25">
      <c r="N225" s="11"/>
      <c r="O225" s="11"/>
      <c r="P225" s="11"/>
      <c r="Q225" s="11"/>
    </row>
    <row r="226" spans="14:17" ht="15.75" customHeight="1" x14ac:dyDescent="0.25">
      <c r="N226" s="11"/>
      <c r="O226" s="11"/>
      <c r="P226" s="11"/>
      <c r="Q226" s="11"/>
    </row>
    <row r="227" spans="14:17" ht="15.75" customHeight="1" x14ac:dyDescent="0.25">
      <c r="N227" s="11"/>
      <c r="O227" s="11"/>
      <c r="P227" s="11"/>
      <c r="Q227" s="11"/>
    </row>
    <row r="228" spans="14:17" ht="15.75" customHeight="1" x14ac:dyDescent="0.25">
      <c r="N228" s="11"/>
      <c r="O228" s="11"/>
      <c r="P228" s="11"/>
      <c r="Q228" s="11"/>
    </row>
    <row r="229" spans="14:17" ht="15.75" customHeight="1" x14ac:dyDescent="0.25">
      <c r="N229" s="11"/>
      <c r="O229" s="11"/>
      <c r="P229" s="11"/>
      <c r="Q229" s="11"/>
    </row>
    <row r="230" spans="14:17" ht="15.75" customHeight="1" x14ac:dyDescent="0.25">
      <c r="N230" s="11"/>
      <c r="O230" s="11"/>
      <c r="P230" s="11"/>
      <c r="Q230" s="11"/>
    </row>
    <row r="231" spans="14:17" ht="15.75" customHeight="1" x14ac:dyDescent="0.25">
      <c r="N231" s="11"/>
      <c r="O231" s="11"/>
      <c r="P231" s="11"/>
      <c r="Q231" s="11"/>
    </row>
    <row r="232" spans="14:17" ht="15.75" customHeight="1" x14ac:dyDescent="0.25">
      <c r="N232" s="11"/>
      <c r="O232" s="11"/>
      <c r="P232" s="11"/>
      <c r="Q232" s="11"/>
    </row>
    <row r="233" spans="14:17" ht="15.75" customHeight="1" x14ac:dyDescent="0.25">
      <c r="N233" s="11"/>
      <c r="O233" s="11"/>
      <c r="P233" s="11"/>
      <c r="Q233" s="11"/>
    </row>
    <row r="234" spans="14:17" ht="15.75" customHeight="1" x14ac:dyDescent="0.25">
      <c r="N234" s="11"/>
      <c r="O234" s="11"/>
      <c r="P234" s="11"/>
      <c r="Q234" s="11"/>
    </row>
    <row r="235" spans="14:17" ht="15.75" customHeight="1" x14ac:dyDescent="0.25">
      <c r="N235" s="11"/>
      <c r="O235" s="11"/>
      <c r="P235" s="11"/>
      <c r="Q235" s="11"/>
    </row>
    <row r="236" spans="14:17" ht="15.75" customHeight="1" x14ac:dyDescent="0.25">
      <c r="N236" s="11"/>
      <c r="O236" s="11"/>
      <c r="P236" s="11"/>
      <c r="Q236" s="11"/>
    </row>
    <row r="237" spans="14:17" ht="15.75" customHeight="1" x14ac:dyDescent="0.25">
      <c r="N237" s="11"/>
      <c r="O237" s="11"/>
      <c r="P237" s="11"/>
      <c r="Q237" s="11"/>
    </row>
    <row r="238" spans="14:17" ht="15.75" customHeight="1" x14ac:dyDescent="0.25">
      <c r="N238" s="11"/>
      <c r="O238" s="11"/>
      <c r="P238" s="11"/>
      <c r="Q238" s="11"/>
    </row>
    <row r="239" spans="14:17" ht="15.75" customHeight="1" x14ac:dyDescent="0.25">
      <c r="N239" s="11"/>
      <c r="O239" s="11"/>
      <c r="P239" s="11"/>
      <c r="Q239" s="11"/>
    </row>
    <row r="240" spans="14:17" ht="15.75" customHeight="1" x14ac:dyDescent="0.25">
      <c r="N240" s="11"/>
      <c r="O240" s="11"/>
      <c r="P240" s="11"/>
      <c r="Q240" s="11"/>
    </row>
    <row r="241" spans="14:17" ht="15.75" customHeight="1" x14ac:dyDescent="0.25">
      <c r="N241" s="11"/>
      <c r="O241" s="11"/>
      <c r="P241" s="11"/>
      <c r="Q241" s="11"/>
    </row>
    <row r="242" spans="14:17" ht="15.75" customHeight="1" x14ac:dyDescent="0.25">
      <c r="N242" s="11"/>
      <c r="O242" s="11"/>
      <c r="P242" s="11"/>
      <c r="Q242" s="11"/>
    </row>
    <row r="243" spans="14:17" ht="15.75" customHeight="1" x14ac:dyDescent="0.25">
      <c r="N243" s="11"/>
      <c r="O243" s="11"/>
      <c r="P243" s="11"/>
      <c r="Q243" s="11"/>
    </row>
    <row r="244" spans="14:17" ht="15.75" customHeight="1" x14ac:dyDescent="0.25">
      <c r="N244" s="11"/>
      <c r="O244" s="11"/>
      <c r="P244" s="11"/>
      <c r="Q244" s="11"/>
    </row>
    <row r="245" spans="14:17" ht="15.75" customHeight="1" x14ac:dyDescent="0.25">
      <c r="N245" s="11"/>
      <c r="O245" s="11"/>
      <c r="P245" s="11"/>
      <c r="Q245" s="11"/>
    </row>
    <row r="246" spans="14:17" ht="15.75" customHeight="1" x14ac:dyDescent="0.25">
      <c r="N246" s="11"/>
      <c r="O246" s="11"/>
      <c r="P246" s="11"/>
      <c r="Q246" s="11"/>
    </row>
    <row r="247" spans="14:17" ht="15.75" customHeight="1" x14ac:dyDescent="0.25">
      <c r="N247" s="11"/>
      <c r="O247" s="11"/>
      <c r="P247" s="11"/>
      <c r="Q247" s="11"/>
    </row>
    <row r="248" spans="14:17" ht="15.75" customHeight="1" x14ac:dyDescent="0.25">
      <c r="N248" s="11"/>
      <c r="O248" s="11"/>
      <c r="P248" s="11"/>
      <c r="Q248" s="11"/>
    </row>
    <row r="249" spans="14:17" ht="15.75" customHeight="1" x14ac:dyDescent="0.25">
      <c r="N249" s="11"/>
      <c r="O249" s="11"/>
      <c r="P249" s="11"/>
      <c r="Q249" s="11"/>
    </row>
    <row r="250" spans="14:17" ht="15.75" customHeight="1" x14ac:dyDescent="0.25">
      <c r="N250" s="11"/>
      <c r="O250" s="11"/>
      <c r="P250" s="11"/>
      <c r="Q250" s="11"/>
    </row>
    <row r="251" spans="14:17" ht="15.75" customHeight="1" x14ac:dyDescent="0.25">
      <c r="N251" s="11"/>
      <c r="O251" s="11"/>
      <c r="P251" s="11"/>
      <c r="Q251" s="11"/>
    </row>
    <row r="252" spans="14:17" ht="15.75" customHeight="1" x14ac:dyDescent="0.25">
      <c r="N252" s="11"/>
      <c r="O252" s="11"/>
      <c r="P252" s="11"/>
      <c r="Q252" s="11"/>
    </row>
    <row r="253" spans="14:17" ht="15.75" customHeight="1" x14ac:dyDescent="0.25">
      <c r="N253" s="11"/>
      <c r="O253" s="11"/>
      <c r="P253" s="11"/>
      <c r="Q253" s="11"/>
    </row>
    <row r="254" spans="14:17" ht="15.75" customHeight="1" x14ac:dyDescent="0.25">
      <c r="N254" s="11"/>
      <c r="O254" s="11"/>
      <c r="P254" s="11"/>
      <c r="Q254" s="11"/>
    </row>
    <row r="255" spans="14:17" ht="15.75" customHeight="1" x14ac:dyDescent="0.25">
      <c r="N255" s="11"/>
      <c r="O255" s="11"/>
      <c r="P255" s="11"/>
      <c r="Q255" s="11"/>
    </row>
    <row r="256" spans="14:17" ht="15.75" customHeight="1" x14ac:dyDescent="0.25">
      <c r="N256" s="11"/>
      <c r="O256" s="11"/>
      <c r="P256" s="11"/>
      <c r="Q256" s="11"/>
    </row>
    <row r="257" spans="14:17" ht="15.75" customHeight="1" x14ac:dyDescent="0.25">
      <c r="N257" s="11"/>
      <c r="O257" s="11"/>
      <c r="P257" s="11"/>
      <c r="Q257" s="11"/>
    </row>
    <row r="258" spans="14:17" ht="15.75" customHeight="1" x14ac:dyDescent="0.25">
      <c r="N258" s="11"/>
      <c r="O258" s="11"/>
      <c r="P258" s="11"/>
      <c r="Q258" s="11"/>
    </row>
    <row r="259" spans="14:17" ht="15.75" customHeight="1" x14ac:dyDescent="0.25">
      <c r="N259" s="11"/>
      <c r="O259" s="11"/>
      <c r="P259" s="11"/>
      <c r="Q259" s="11"/>
    </row>
    <row r="260" spans="14:17" ht="15.75" customHeight="1" x14ac:dyDescent="0.25">
      <c r="N260" s="11"/>
      <c r="O260" s="11"/>
      <c r="P260" s="11"/>
      <c r="Q260" s="11"/>
    </row>
    <row r="261" spans="14:17" ht="15.75" customHeight="1" x14ac:dyDescent="0.25">
      <c r="N261" s="11"/>
      <c r="O261" s="11"/>
      <c r="P261" s="11"/>
      <c r="Q261" s="11"/>
    </row>
    <row r="262" spans="14:17" ht="15.75" customHeight="1" x14ac:dyDescent="0.25">
      <c r="N262" s="11"/>
      <c r="O262" s="11"/>
      <c r="P262" s="11"/>
      <c r="Q262" s="11"/>
    </row>
    <row r="263" spans="14:17" ht="15.75" customHeight="1" x14ac:dyDescent="0.25">
      <c r="N263" s="11"/>
      <c r="O263" s="11"/>
      <c r="P263" s="11"/>
      <c r="Q263" s="11"/>
    </row>
    <row r="264" spans="14:17" ht="15.75" customHeight="1" x14ac:dyDescent="0.25">
      <c r="N264" s="11"/>
      <c r="O264" s="11"/>
      <c r="P264" s="11"/>
      <c r="Q264" s="11"/>
    </row>
    <row r="265" spans="14:17" ht="15.75" customHeight="1" x14ac:dyDescent="0.25">
      <c r="N265" s="11"/>
      <c r="O265" s="11"/>
      <c r="P265" s="11"/>
      <c r="Q265" s="11"/>
    </row>
    <row r="266" spans="14:17" ht="15.75" customHeight="1" x14ac:dyDescent="0.25">
      <c r="N266" s="11"/>
      <c r="O266" s="11"/>
      <c r="P266" s="11"/>
      <c r="Q266" s="11"/>
    </row>
    <row r="267" spans="14:17" ht="15.75" customHeight="1" x14ac:dyDescent="0.25">
      <c r="N267" s="11"/>
      <c r="O267" s="11"/>
      <c r="P267" s="11"/>
      <c r="Q267" s="11"/>
    </row>
    <row r="268" spans="14:17" ht="15.75" customHeight="1" x14ac:dyDescent="0.25">
      <c r="N268" s="11"/>
      <c r="O268" s="11"/>
      <c r="P268" s="11"/>
      <c r="Q268" s="11"/>
    </row>
    <row r="269" spans="14:17" ht="15.75" customHeight="1" x14ac:dyDescent="0.25">
      <c r="N269" s="11"/>
      <c r="O269" s="11"/>
      <c r="P269" s="11"/>
      <c r="Q269" s="11"/>
    </row>
    <row r="270" spans="14:17" ht="15.75" customHeight="1" x14ac:dyDescent="0.25">
      <c r="N270" s="11"/>
      <c r="O270" s="11"/>
      <c r="P270" s="11"/>
      <c r="Q270" s="11"/>
    </row>
    <row r="271" spans="14:17" ht="15.75" customHeight="1" x14ac:dyDescent="0.25">
      <c r="N271" s="11"/>
      <c r="O271" s="11"/>
      <c r="P271" s="11"/>
      <c r="Q271" s="11"/>
    </row>
    <row r="272" spans="14:17" ht="15.75" customHeight="1" x14ac:dyDescent="0.25">
      <c r="N272" s="11"/>
      <c r="O272" s="11"/>
      <c r="P272" s="11"/>
      <c r="Q272" s="11"/>
    </row>
    <row r="273" spans="14:17" ht="15.75" customHeight="1" x14ac:dyDescent="0.25">
      <c r="N273" s="11"/>
      <c r="O273" s="11"/>
      <c r="P273" s="11"/>
      <c r="Q273" s="11"/>
    </row>
    <row r="274" spans="14:17" ht="15.75" customHeight="1" x14ac:dyDescent="0.25">
      <c r="N274" s="11"/>
      <c r="O274" s="11"/>
      <c r="P274" s="11"/>
      <c r="Q274" s="11"/>
    </row>
    <row r="275" spans="14:17" ht="15.75" customHeight="1" x14ac:dyDescent="0.25">
      <c r="N275" s="11"/>
      <c r="O275" s="11"/>
      <c r="P275" s="11"/>
      <c r="Q275" s="11"/>
    </row>
    <row r="276" spans="14:17" ht="15.75" customHeight="1" x14ac:dyDescent="0.25">
      <c r="N276" s="11"/>
      <c r="O276" s="11"/>
      <c r="P276" s="11"/>
      <c r="Q276" s="11"/>
    </row>
    <row r="277" spans="14:17" ht="15.75" customHeight="1" x14ac:dyDescent="0.25">
      <c r="N277" s="11"/>
      <c r="O277" s="11"/>
      <c r="P277" s="11"/>
      <c r="Q277" s="11"/>
    </row>
    <row r="278" spans="14:17" ht="15.75" customHeight="1" x14ac:dyDescent="0.25">
      <c r="N278" s="11"/>
      <c r="O278" s="11"/>
      <c r="P278" s="11"/>
      <c r="Q278" s="11"/>
    </row>
    <row r="279" spans="14:17" ht="15.75" customHeight="1" x14ac:dyDescent="0.25">
      <c r="N279" s="11"/>
      <c r="O279" s="11"/>
      <c r="P279" s="11"/>
      <c r="Q279" s="11"/>
    </row>
    <row r="280" spans="14:17" ht="15.75" customHeight="1" x14ac:dyDescent="0.25">
      <c r="N280" s="11"/>
      <c r="O280" s="11"/>
      <c r="P280" s="11"/>
      <c r="Q280" s="11"/>
    </row>
    <row r="281" spans="14:17" ht="15.75" customHeight="1" x14ac:dyDescent="0.25">
      <c r="N281" s="11"/>
      <c r="O281" s="11"/>
      <c r="P281" s="11"/>
      <c r="Q281" s="11"/>
    </row>
    <row r="282" spans="14:17" ht="15.75" customHeight="1" x14ac:dyDescent="0.25">
      <c r="N282" s="11"/>
      <c r="O282" s="11"/>
      <c r="P282" s="11"/>
      <c r="Q282" s="11"/>
    </row>
    <row r="283" spans="14:17" ht="15.75" customHeight="1" x14ac:dyDescent="0.25">
      <c r="N283" s="11"/>
      <c r="O283" s="11"/>
      <c r="P283" s="11"/>
      <c r="Q283" s="11"/>
    </row>
    <row r="284" spans="14:17" ht="15.75" customHeight="1" x14ac:dyDescent="0.25">
      <c r="N284" s="11"/>
      <c r="O284" s="11"/>
      <c r="P284" s="11"/>
      <c r="Q284" s="11"/>
    </row>
    <row r="285" spans="14:17" ht="15.75" customHeight="1" x14ac:dyDescent="0.25">
      <c r="N285" s="11"/>
      <c r="O285" s="11"/>
      <c r="P285" s="11"/>
      <c r="Q285" s="11"/>
    </row>
    <row r="286" spans="14:17" ht="15.75" customHeight="1" x14ac:dyDescent="0.25">
      <c r="N286" s="11"/>
      <c r="O286" s="11"/>
      <c r="P286" s="11"/>
      <c r="Q286" s="11"/>
    </row>
    <row r="287" spans="14:17" ht="15.75" customHeight="1" x14ac:dyDescent="0.25">
      <c r="N287" s="11"/>
      <c r="O287" s="11"/>
      <c r="P287" s="11"/>
      <c r="Q287" s="11"/>
    </row>
    <row r="288" spans="14:17" ht="15.75" customHeight="1" x14ac:dyDescent="0.25">
      <c r="N288" s="11"/>
      <c r="O288" s="11"/>
      <c r="P288" s="11"/>
      <c r="Q288" s="11"/>
    </row>
    <row r="289" spans="14:17" ht="15.75" customHeight="1" x14ac:dyDescent="0.25">
      <c r="N289" s="11"/>
      <c r="O289" s="11"/>
      <c r="P289" s="11"/>
      <c r="Q289" s="11"/>
    </row>
    <row r="290" spans="14:17" ht="15.75" customHeight="1" x14ac:dyDescent="0.25">
      <c r="N290" s="11"/>
      <c r="O290" s="11"/>
      <c r="P290" s="11"/>
      <c r="Q290" s="11"/>
    </row>
    <row r="291" spans="14:17" ht="15.75" customHeight="1" x14ac:dyDescent="0.25">
      <c r="N291" s="11"/>
      <c r="O291" s="11"/>
      <c r="P291" s="11"/>
      <c r="Q291" s="11"/>
    </row>
    <row r="292" spans="14:17" ht="15.75" customHeight="1" x14ac:dyDescent="0.25">
      <c r="N292" s="11"/>
      <c r="O292" s="11"/>
      <c r="P292" s="11"/>
      <c r="Q292" s="11"/>
    </row>
    <row r="293" spans="14:17" ht="15.75" customHeight="1" x14ac:dyDescent="0.25">
      <c r="N293" s="11"/>
      <c r="O293" s="11"/>
      <c r="P293" s="11"/>
      <c r="Q293" s="11"/>
    </row>
    <row r="294" spans="14:17" ht="15.75" customHeight="1" x14ac:dyDescent="0.25">
      <c r="N294" s="11"/>
      <c r="O294" s="11"/>
      <c r="P294" s="11"/>
      <c r="Q294" s="11"/>
    </row>
    <row r="295" spans="14:17" ht="15.75" customHeight="1" x14ac:dyDescent="0.25">
      <c r="N295" s="11"/>
      <c r="O295" s="11"/>
      <c r="P295" s="11"/>
      <c r="Q295" s="11"/>
    </row>
    <row r="296" spans="14:17" ht="15.75" customHeight="1" x14ac:dyDescent="0.25">
      <c r="N296" s="11"/>
      <c r="O296" s="11"/>
      <c r="P296" s="11"/>
      <c r="Q296" s="11"/>
    </row>
    <row r="297" spans="14:17" ht="15.75" customHeight="1" x14ac:dyDescent="0.25">
      <c r="N297" s="11"/>
      <c r="O297" s="11"/>
      <c r="P297" s="11"/>
      <c r="Q297" s="11"/>
    </row>
    <row r="298" spans="14:17" ht="15.75" customHeight="1" x14ac:dyDescent="0.25">
      <c r="N298" s="11"/>
      <c r="O298" s="11"/>
      <c r="P298" s="11"/>
      <c r="Q298" s="11"/>
    </row>
    <row r="299" spans="14:17" ht="15.75" customHeight="1" x14ac:dyDescent="0.25">
      <c r="N299" s="11"/>
      <c r="O299" s="11"/>
      <c r="P299" s="11"/>
      <c r="Q299" s="11"/>
    </row>
    <row r="300" spans="14:17" ht="15.75" customHeight="1" x14ac:dyDescent="0.25">
      <c r="N300" s="11"/>
      <c r="O300" s="11"/>
      <c r="P300" s="11"/>
      <c r="Q300" s="11"/>
    </row>
    <row r="301" spans="14:17" ht="15.75" customHeight="1" x14ac:dyDescent="0.25">
      <c r="N301" s="11"/>
      <c r="O301" s="11"/>
      <c r="P301" s="11"/>
      <c r="Q301" s="11"/>
    </row>
    <row r="302" spans="14:17" ht="15.75" customHeight="1" x14ac:dyDescent="0.25">
      <c r="N302" s="11"/>
      <c r="O302" s="11"/>
      <c r="P302" s="11"/>
      <c r="Q302" s="11"/>
    </row>
    <row r="303" spans="14:17" ht="15.75" customHeight="1" x14ac:dyDescent="0.25">
      <c r="N303" s="11"/>
      <c r="O303" s="11"/>
      <c r="P303" s="11"/>
      <c r="Q303" s="11"/>
    </row>
    <row r="304" spans="14:17" ht="15.75" customHeight="1" x14ac:dyDescent="0.25">
      <c r="N304" s="11"/>
      <c r="O304" s="11"/>
      <c r="P304" s="11"/>
      <c r="Q304" s="11"/>
    </row>
    <row r="305" spans="14:17" ht="15.75" customHeight="1" x14ac:dyDescent="0.25">
      <c r="N305" s="11"/>
      <c r="O305" s="11"/>
      <c r="P305" s="11"/>
      <c r="Q305" s="11"/>
    </row>
    <row r="306" spans="14:17" ht="15.75" customHeight="1" x14ac:dyDescent="0.25">
      <c r="N306" s="11"/>
      <c r="O306" s="11"/>
      <c r="P306" s="11"/>
      <c r="Q306" s="11"/>
    </row>
    <row r="307" spans="14:17" ht="15.75" customHeight="1" x14ac:dyDescent="0.25">
      <c r="N307" s="11"/>
      <c r="O307" s="11"/>
      <c r="P307" s="11"/>
      <c r="Q307" s="11"/>
    </row>
    <row r="308" spans="14:17" ht="15.75" customHeight="1" x14ac:dyDescent="0.25">
      <c r="N308" s="11"/>
      <c r="O308" s="11"/>
      <c r="P308" s="11"/>
      <c r="Q308" s="11"/>
    </row>
    <row r="309" spans="14:17" ht="15.75" customHeight="1" x14ac:dyDescent="0.25">
      <c r="N309" s="11"/>
      <c r="O309" s="11"/>
      <c r="P309" s="11"/>
      <c r="Q309" s="11"/>
    </row>
    <row r="310" spans="14:17" ht="15.75" customHeight="1" x14ac:dyDescent="0.25">
      <c r="N310" s="11"/>
      <c r="O310" s="11"/>
      <c r="P310" s="11"/>
      <c r="Q310" s="11"/>
    </row>
    <row r="311" spans="14:17" ht="15.75" customHeight="1" x14ac:dyDescent="0.25">
      <c r="N311" s="11"/>
      <c r="O311" s="11"/>
      <c r="P311" s="11"/>
      <c r="Q311" s="11"/>
    </row>
    <row r="312" spans="14:17" ht="15.75" customHeight="1" x14ac:dyDescent="0.25">
      <c r="N312" s="11"/>
      <c r="O312" s="11"/>
      <c r="P312" s="11"/>
      <c r="Q312" s="11"/>
    </row>
    <row r="313" spans="14:17" ht="15.75" customHeight="1" x14ac:dyDescent="0.25">
      <c r="N313" s="11"/>
      <c r="O313" s="11"/>
      <c r="P313" s="11"/>
      <c r="Q313" s="11"/>
    </row>
    <row r="314" spans="14:17" ht="15.75" customHeight="1" x14ac:dyDescent="0.25">
      <c r="N314" s="11"/>
      <c r="O314" s="11"/>
      <c r="P314" s="11"/>
      <c r="Q314" s="11"/>
    </row>
    <row r="315" spans="14:17" ht="15.75" customHeight="1" x14ac:dyDescent="0.25">
      <c r="N315" s="11"/>
      <c r="O315" s="11"/>
      <c r="P315" s="11"/>
      <c r="Q315" s="11"/>
    </row>
    <row r="316" spans="14:17" ht="15.75" customHeight="1" x14ac:dyDescent="0.25">
      <c r="N316" s="11"/>
      <c r="O316" s="11"/>
      <c r="P316" s="11"/>
      <c r="Q316" s="11"/>
    </row>
    <row r="317" spans="14:17" ht="15.75" customHeight="1" x14ac:dyDescent="0.25">
      <c r="N317" s="11"/>
      <c r="O317" s="11"/>
      <c r="P317" s="11"/>
      <c r="Q317" s="11"/>
    </row>
    <row r="318" spans="14:17" ht="15.75" customHeight="1" x14ac:dyDescent="0.25">
      <c r="N318" s="11"/>
      <c r="O318" s="11"/>
      <c r="P318" s="11"/>
      <c r="Q318" s="11"/>
    </row>
    <row r="319" spans="14:17" ht="15.75" customHeight="1" x14ac:dyDescent="0.25">
      <c r="N319" s="11"/>
      <c r="O319" s="11"/>
      <c r="P319" s="11"/>
      <c r="Q319" s="11"/>
    </row>
    <row r="320" spans="14:17" ht="15.75" customHeight="1" x14ac:dyDescent="0.25">
      <c r="N320" s="11"/>
      <c r="O320" s="11"/>
      <c r="P320" s="11"/>
      <c r="Q320" s="11"/>
    </row>
    <row r="321" spans="14:17" ht="15.75" customHeight="1" x14ac:dyDescent="0.25">
      <c r="N321" s="11"/>
      <c r="O321" s="11"/>
      <c r="P321" s="11"/>
      <c r="Q321" s="11"/>
    </row>
    <row r="322" spans="14:17" ht="15.75" customHeight="1" x14ac:dyDescent="0.25">
      <c r="N322" s="11"/>
      <c r="O322" s="11"/>
      <c r="P322" s="11"/>
      <c r="Q322" s="11"/>
    </row>
    <row r="323" spans="14:17" ht="15.75" customHeight="1" x14ac:dyDescent="0.25">
      <c r="N323" s="11"/>
      <c r="O323" s="11"/>
      <c r="P323" s="11"/>
      <c r="Q323" s="11"/>
    </row>
    <row r="324" spans="14:17" ht="15.75" customHeight="1" x14ac:dyDescent="0.25">
      <c r="N324" s="11"/>
      <c r="O324" s="11"/>
      <c r="P324" s="11"/>
      <c r="Q324" s="11"/>
    </row>
    <row r="325" spans="14:17" ht="15.75" customHeight="1" x14ac:dyDescent="0.25">
      <c r="N325" s="11"/>
      <c r="O325" s="11"/>
      <c r="P325" s="11"/>
      <c r="Q325" s="11"/>
    </row>
    <row r="326" spans="14:17" ht="15.75" customHeight="1" x14ac:dyDescent="0.25">
      <c r="N326" s="11"/>
      <c r="O326" s="11"/>
      <c r="P326" s="11"/>
      <c r="Q326" s="11"/>
    </row>
    <row r="327" spans="14:17" ht="15.75" customHeight="1" x14ac:dyDescent="0.25">
      <c r="N327" s="11"/>
      <c r="O327" s="11"/>
      <c r="P327" s="11"/>
      <c r="Q327" s="11"/>
    </row>
    <row r="328" spans="14:17" ht="15.75" customHeight="1" x14ac:dyDescent="0.25">
      <c r="N328" s="11"/>
      <c r="O328" s="11"/>
      <c r="P328" s="11"/>
      <c r="Q328" s="11"/>
    </row>
    <row r="329" spans="14:17" ht="15.75" customHeight="1" x14ac:dyDescent="0.25">
      <c r="N329" s="11"/>
      <c r="O329" s="11"/>
      <c r="P329" s="11"/>
      <c r="Q329" s="11"/>
    </row>
    <row r="330" spans="14:17" ht="15.75" customHeight="1" x14ac:dyDescent="0.25">
      <c r="N330" s="11"/>
      <c r="O330" s="11"/>
      <c r="P330" s="11"/>
      <c r="Q330" s="11"/>
    </row>
    <row r="331" spans="14:17" ht="15.75" customHeight="1" x14ac:dyDescent="0.25">
      <c r="N331" s="11"/>
      <c r="O331" s="11"/>
      <c r="P331" s="11"/>
      <c r="Q331" s="11"/>
    </row>
    <row r="332" spans="14:17" ht="15.75" customHeight="1" x14ac:dyDescent="0.25">
      <c r="N332" s="11"/>
      <c r="O332" s="11"/>
      <c r="P332" s="11"/>
      <c r="Q332" s="11"/>
    </row>
    <row r="333" spans="14:17" ht="15.75" customHeight="1" x14ac:dyDescent="0.25">
      <c r="N333" s="11"/>
      <c r="O333" s="11"/>
      <c r="P333" s="11"/>
      <c r="Q333" s="11"/>
    </row>
    <row r="334" spans="14:17" ht="15.75" customHeight="1" x14ac:dyDescent="0.25">
      <c r="N334" s="11"/>
      <c r="O334" s="11"/>
      <c r="P334" s="11"/>
      <c r="Q334" s="11"/>
    </row>
    <row r="335" spans="14:17" ht="15.75" customHeight="1" x14ac:dyDescent="0.25">
      <c r="N335" s="11"/>
      <c r="O335" s="11"/>
      <c r="P335" s="11"/>
      <c r="Q335" s="11"/>
    </row>
    <row r="336" spans="14:17" ht="15.75" customHeight="1" x14ac:dyDescent="0.25">
      <c r="N336" s="11"/>
      <c r="O336" s="11"/>
      <c r="P336" s="11"/>
      <c r="Q336" s="11"/>
    </row>
    <row r="337" spans="14:17" ht="15.75" customHeight="1" x14ac:dyDescent="0.25">
      <c r="N337" s="11"/>
      <c r="O337" s="11"/>
      <c r="P337" s="11"/>
      <c r="Q337" s="11"/>
    </row>
    <row r="338" spans="14:17" ht="15.75" customHeight="1" x14ac:dyDescent="0.25">
      <c r="N338" s="11"/>
      <c r="O338" s="11"/>
      <c r="P338" s="11"/>
      <c r="Q338" s="11"/>
    </row>
    <row r="339" spans="14:17" ht="15.75" customHeight="1" x14ac:dyDescent="0.25">
      <c r="N339" s="11"/>
      <c r="O339" s="11"/>
      <c r="P339" s="11"/>
      <c r="Q339" s="11"/>
    </row>
    <row r="340" spans="14:17" ht="15.75" customHeight="1" x14ac:dyDescent="0.25">
      <c r="N340" s="11"/>
      <c r="O340" s="11"/>
      <c r="P340" s="11"/>
      <c r="Q340" s="11"/>
    </row>
    <row r="341" spans="14:17" ht="15.75" customHeight="1" x14ac:dyDescent="0.25">
      <c r="N341" s="11"/>
      <c r="O341" s="11"/>
      <c r="P341" s="11"/>
      <c r="Q341" s="11"/>
    </row>
    <row r="342" spans="14:17" ht="15.75" customHeight="1" x14ac:dyDescent="0.25">
      <c r="N342" s="11"/>
      <c r="O342" s="11"/>
      <c r="P342" s="11"/>
      <c r="Q342" s="11"/>
    </row>
    <row r="343" spans="14:17" ht="15.75" customHeight="1" x14ac:dyDescent="0.25">
      <c r="N343" s="11"/>
      <c r="O343" s="11"/>
      <c r="P343" s="11"/>
      <c r="Q343" s="11"/>
    </row>
    <row r="344" spans="14:17" ht="15.75" customHeight="1" x14ac:dyDescent="0.25">
      <c r="N344" s="11"/>
      <c r="O344" s="11"/>
      <c r="P344" s="11"/>
      <c r="Q344" s="11"/>
    </row>
    <row r="345" spans="14:17" ht="15.75" customHeight="1" x14ac:dyDescent="0.25">
      <c r="N345" s="11"/>
      <c r="O345" s="11"/>
      <c r="P345" s="11"/>
      <c r="Q345" s="11"/>
    </row>
    <row r="346" spans="14:17" ht="15.75" customHeight="1" x14ac:dyDescent="0.25">
      <c r="N346" s="11"/>
      <c r="O346" s="11"/>
      <c r="P346" s="11"/>
      <c r="Q346" s="11"/>
    </row>
    <row r="347" spans="14:17" ht="15.75" customHeight="1" x14ac:dyDescent="0.25">
      <c r="N347" s="11"/>
      <c r="O347" s="11"/>
      <c r="P347" s="11"/>
      <c r="Q347" s="11"/>
    </row>
    <row r="348" spans="14:17" ht="15.75" customHeight="1" x14ac:dyDescent="0.25">
      <c r="N348" s="11"/>
      <c r="O348" s="11"/>
      <c r="P348" s="11"/>
      <c r="Q348" s="11"/>
    </row>
    <row r="349" spans="14:17" ht="15.75" customHeight="1" x14ac:dyDescent="0.25">
      <c r="N349" s="11"/>
      <c r="O349" s="11"/>
      <c r="P349" s="11"/>
      <c r="Q349" s="11"/>
    </row>
    <row r="350" spans="14:17" ht="15.75" customHeight="1" x14ac:dyDescent="0.25">
      <c r="N350" s="11"/>
      <c r="O350" s="11"/>
      <c r="P350" s="11"/>
      <c r="Q350" s="11"/>
    </row>
    <row r="351" spans="14:17" ht="15.75" customHeight="1" x14ac:dyDescent="0.25">
      <c r="N351" s="11"/>
      <c r="O351" s="11"/>
      <c r="P351" s="11"/>
      <c r="Q351" s="11"/>
    </row>
    <row r="352" spans="14:17" ht="15.75" customHeight="1" x14ac:dyDescent="0.25">
      <c r="N352" s="11"/>
      <c r="O352" s="11"/>
      <c r="P352" s="11"/>
      <c r="Q352" s="11"/>
    </row>
    <row r="353" spans="14:17" ht="15.75" customHeight="1" x14ac:dyDescent="0.25">
      <c r="N353" s="11"/>
      <c r="O353" s="11"/>
      <c r="P353" s="11"/>
      <c r="Q353" s="11"/>
    </row>
    <row r="354" spans="14:17" ht="15.75" customHeight="1" x14ac:dyDescent="0.25">
      <c r="N354" s="11"/>
      <c r="O354" s="11"/>
      <c r="P354" s="11"/>
      <c r="Q354" s="11"/>
    </row>
    <row r="355" spans="14:17" ht="15.75" customHeight="1" x14ac:dyDescent="0.25">
      <c r="N355" s="11"/>
      <c r="O355" s="11"/>
      <c r="P355" s="11"/>
      <c r="Q355" s="11"/>
    </row>
    <row r="356" spans="14:17" ht="15.75" customHeight="1" x14ac:dyDescent="0.25">
      <c r="N356" s="11"/>
      <c r="O356" s="11"/>
      <c r="P356" s="11"/>
      <c r="Q356" s="11"/>
    </row>
    <row r="357" spans="14:17" ht="15.75" customHeight="1" x14ac:dyDescent="0.25">
      <c r="N357" s="11"/>
      <c r="O357" s="11"/>
      <c r="P357" s="11"/>
      <c r="Q357" s="11"/>
    </row>
    <row r="358" spans="14:17" ht="15.75" customHeight="1" x14ac:dyDescent="0.25">
      <c r="N358" s="11"/>
      <c r="O358" s="11"/>
      <c r="P358" s="11"/>
      <c r="Q358" s="11"/>
    </row>
    <row r="359" spans="14:17" ht="15.75" customHeight="1" x14ac:dyDescent="0.25">
      <c r="N359" s="11"/>
      <c r="O359" s="11"/>
      <c r="P359" s="11"/>
      <c r="Q359" s="11"/>
    </row>
    <row r="360" spans="14:17" ht="15.75" customHeight="1" x14ac:dyDescent="0.25">
      <c r="N360" s="11"/>
      <c r="O360" s="11"/>
      <c r="P360" s="11"/>
      <c r="Q360" s="11"/>
    </row>
    <row r="361" spans="14:17" ht="15.75" customHeight="1" x14ac:dyDescent="0.25">
      <c r="N361" s="11"/>
      <c r="O361" s="11"/>
      <c r="P361" s="11"/>
      <c r="Q361" s="11"/>
    </row>
    <row r="362" spans="14:17" ht="15.75" customHeight="1" x14ac:dyDescent="0.25">
      <c r="N362" s="11"/>
      <c r="O362" s="11"/>
      <c r="P362" s="11"/>
      <c r="Q362" s="11"/>
    </row>
    <row r="363" spans="14:17" ht="15.75" customHeight="1" x14ac:dyDescent="0.25">
      <c r="N363" s="11"/>
      <c r="O363" s="11"/>
      <c r="P363" s="11"/>
      <c r="Q363" s="11"/>
    </row>
    <row r="364" spans="14:17" ht="15.75" customHeight="1" x14ac:dyDescent="0.25">
      <c r="N364" s="11"/>
      <c r="O364" s="11"/>
      <c r="P364" s="11"/>
      <c r="Q364" s="11"/>
    </row>
    <row r="365" spans="14:17" ht="15.75" customHeight="1" x14ac:dyDescent="0.25">
      <c r="N365" s="11"/>
      <c r="O365" s="11"/>
      <c r="P365" s="11"/>
      <c r="Q365" s="11"/>
    </row>
    <row r="366" spans="14:17" ht="15.75" customHeight="1" x14ac:dyDescent="0.25">
      <c r="N366" s="11"/>
      <c r="O366" s="11"/>
      <c r="P366" s="11"/>
      <c r="Q366" s="11"/>
    </row>
    <row r="367" spans="14:17" ht="15.75" customHeight="1" x14ac:dyDescent="0.25">
      <c r="N367" s="11"/>
      <c r="O367" s="11"/>
      <c r="P367" s="11"/>
      <c r="Q367" s="11"/>
    </row>
    <row r="368" spans="14:17" ht="15.75" customHeight="1" x14ac:dyDescent="0.25">
      <c r="N368" s="11"/>
      <c r="O368" s="11"/>
      <c r="P368" s="11"/>
      <c r="Q368" s="11"/>
    </row>
    <row r="369" spans="14:17" ht="15.75" customHeight="1" x14ac:dyDescent="0.25">
      <c r="N369" s="11"/>
      <c r="O369" s="11"/>
      <c r="P369" s="11"/>
      <c r="Q369" s="11"/>
    </row>
    <row r="370" spans="14:17" ht="15.75" customHeight="1" x14ac:dyDescent="0.25">
      <c r="N370" s="11"/>
      <c r="O370" s="11"/>
      <c r="P370" s="11"/>
      <c r="Q370" s="11"/>
    </row>
    <row r="371" spans="14:17" ht="15.75" customHeight="1" x14ac:dyDescent="0.25">
      <c r="N371" s="11"/>
      <c r="O371" s="11"/>
      <c r="P371" s="11"/>
      <c r="Q371" s="11"/>
    </row>
    <row r="372" spans="14:17" ht="15.75" customHeight="1" x14ac:dyDescent="0.25">
      <c r="N372" s="11"/>
      <c r="O372" s="11"/>
      <c r="P372" s="11"/>
      <c r="Q372" s="11"/>
    </row>
    <row r="373" spans="14:17" ht="15.75" customHeight="1" x14ac:dyDescent="0.25">
      <c r="N373" s="11"/>
      <c r="O373" s="11"/>
      <c r="P373" s="11"/>
      <c r="Q373" s="11"/>
    </row>
    <row r="374" spans="14:17" ht="15.75" customHeight="1" x14ac:dyDescent="0.25">
      <c r="N374" s="11"/>
      <c r="O374" s="11"/>
      <c r="P374" s="11"/>
      <c r="Q374" s="11"/>
    </row>
    <row r="375" spans="14:17" ht="15.75" customHeight="1" x14ac:dyDescent="0.25">
      <c r="N375" s="11"/>
      <c r="O375" s="11"/>
      <c r="P375" s="11"/>
      <c r="Q375" s="11"/>
    </row>
    <row r="376" spans="14:17" ht="15.75" customHeight="1" x14ac:dyDescent="0.25">
      <c r="N376" s="11"/>
      <c r="O376" s="11"/>
      <c r="P376" s="11"/>
      <c r="Q376" s="11"/>
    </row>
    <row r="377" spans="14:17" ht="15.75" customHeight="1" x14ac:dyDescent="0.25">
      <c r="N377" s="11"/>
      <c r="O377" s="11"/>
      <c r="P377" s="11"/>
      <c r="Q377" s="11"/>
    </row>
    <row r="378" spans="14:17" ht="15.75" customHeight="1" x14ac:dyDescent="0.25">
      <c r="N378" s="11"/>
      <c r="O378" s="11"/>
      <c r="P378" s="11"/>
      <c r="Q378" s="11"/>
    </row>
    <row r="379" spans="14:17" ht="15.75" customHeight="1" x14ac:dyDescent="0.25">
      <c r="N379" s="11"/>
      <c r="O379" s="11"/>
      <c r="P379" s="11"/>
      <c r="Q379" s="11"/>
    </row>
    <row r="380" spans="14:17" ht="15.75" customHeight="1" x14ac:dyDescent="0.25">
      <c r="N380" s="11"/>
      <c r="O380" s="11"/>
      <c r="P380" s="11"/>
      <c r="Q380" s="11"/>
    </row>
    <row r="381" spans="14:17" ht="15.75" customHeight="1" x14ac:dyDescent="0.25">
      <c r="N381" s="11"/>
      <c r="O381" s="11"/>
      <c r="P381" s="11"/>
      <c r="Q381" s="11"/>
    </row>
    <row r="382" spans="14:17" ht="15.75" customHeight="1" x14ac:dyDescent="0.25">
      <c r="N382" s="11"/>
      <c r="O382" s="11"/>
      <c r="P382" s="11"/>
      <c r="Q382" s="11"/>
    </row>
    <row r="383" spans="14:17" ht="15.75" customHeight="1" x14ac:dyDescent="0.25">
      <c r="N383" s="11"/>
      <c r="O383" s="11"/>
      <c r="P383" s="11"/>
      <c r="Q383" s="11"/>
    </row>
    <row r="384" spans="14:17" ht="15.75" customHeight="1" x14ac:dyDescent="0.25">
      <c r="N384" s="11"/>
      <c r="O384" s="11"/>
      <c r="P384" s="11"/>
      <c r="Q384" s="11"/>
    </row>
    <row r="385" spans="14:17" ht="15.75" customHeight="1" x14ac:dyDescent="0.25">
      <c r="N385" s="11"/>
      <c r="O385" s="11"/>
      <c r="P385" s="11"/>
      <c r="Q385" s="11"/>
    </row>
    <row r="386" spans="14:17" ht="15.75" customHeight="1" x14ac:dyDescent="0.25">
      <c r="N386" s="11"/>
      <c r="O386" s="11"/>
      <c r="P386" s="11"/>
      <c r="Q386" s="11"/>
    </row>
    <row r="387" spans="14:17" ht="15.75" customHeight="1" x14ac:dyDescent="0.25">
      <c r="N387" s="11"/>
      <c r="O387" s="11"/>
      <c r="P387" s="11"/>
      <c r="Q387" s="11"/>
    </row>
    <row r="388" spans="14:17" ht="15.75" customHeight="1" x14ac:dyDescent="0.25">
      <c r="N388" s="11"/>
      <c r="O388" s="11"/>
      <c r="P388" s="11"/>
      <c r="Q388" s="11"/>
    </row>
    <row r="389" spans="14:17" ht="15.75" customHeight="1" x14ac:dyDescent="0.25">
      <c r="N389" s="11"/>
      <c r="O389" s="11"/>
      <c r="P389" s="11"/>
      <c r="Q389" s="11"/>
    </row>
    <row r="390" spans="14:17" ht="15.75" customHeight="1" x14ac:dyDescent="0.25">
      <c r="N390" s="11"/>
      <c r="O390" s="11"/>
      <c r="P390" s="11"/>
      <c r="Q390" s="11"/>
    </row>
    <row r="391" spans="14:17" ht="15.75" customHeight="1" x14ac:dyDescent="0.25">
      <c r="N391" s="11"/>
      <c r="O391" s="11"/>
      <c r="P391" s="11"/>
      <c r="Q391" s="11"/>
    </row>
    <row r="392" spans="14:17" ht="15.75" customHeight="1" x14ac:dyDescent="0.25">
      <c r="N392" s="11"/>
      <c r="O392" s="11"/>
      <c r="P392" s="11"/>
      <c r="Q392" s="11"/>
    </row>
    <row r="393" spans="14:17" ht="15.75" customHeight="1" x14ac:dyDescent="0.25">
      <c r="N393" s="11"/>
      <c r="O393" s="11"/>
      <c r="P393" s="11"/>
      <c r="Q393" s="11"/>
    </row>
    <row r="394" spans="14:17" ht="15.75" customHeight="1" x14ac:dyDescent="0.25">
      <c r="N394" s="11"/>
      <c r="O394" s="11"/>
      <c r="P394" s="11"/>
      <c r="Q394" s="11"/>
    </row>
    <row r="395" spans="14:17" ht="15.75" customHeight="1" x14ac:dyDescent="0.25">
      <c r="N395" s="11"/>
      <c r="O395" s="11"/>
      <c r="P395" s="11"/>
      <c r="Q395" s="11"/>
    </row>
    <row r="396" spans="14:17" ht="15.75" customHeight="1" x14ac:dyDescent="0.25">
      <c r="N396" s="11"/>
      <c r="O396" s="11"/>
      <c r="P396" s="11"/>
      <c r="Q396" s="11"/>
    </row>
    <row r="397" spans="14:17" ht="15.75" customHeight="1" x14ac:dyDescent="0.25">
      <c r="N397" s="11"/>
      <c r="O397" s="11"/>
      <c r="P397" s="11"/>
      <c r="Q397" s="11"/>
    </row>
    <row r="398" spans="14:17" ht="15.75" customHeight="1" x14ac:dyDescent="0.25">
      <c r="N398" s="11"/>
      <c r="O398" s="11"/>
      <c r="P398" s="11"/>
      <c r="Q398" s="11"/>
    </row>
    <row r="399" spans="14:17" ht="15.75" customHeight="1" x14ac:dyDescent="0.25">
      <c r="N399" s="11"/>
      <c r="O399" s="11"/>
      <c r="P399" s="11"/>
      <c r="Q399" s="11"/>
    </row>
    <row r="400" spans="14:17" ht="15.75" customHeight="1" x14ac:dyDescent="0.25">
      <c r="N400" s="11"/>
      <c r="O400" s="11"/>
      <c r="P400" s="11"/>
      <c r="Q400" s="11"/>
    </row>
    <row r="401" spans="14:17" ht="15.75" customHeight="1" x14ac:dyDescent="0.25">
      <c r="N401" s="11"/>
      <c r="O401" s="11"/>
      <c r="P401" s="11"/>
      <c r="Q401" s="11"/>
    </row>
    <row r="402" spans="14:17" ht="15.75" customHeight="1" x14ac:dyDescent="0.25">
      <c r="N402" s="11"/>
      <c r="O402" s="11"/>
      <c r="P402" s="11"/>
      <c r="Q402" s="11"/>
    </row>
    <row r="403" spans="14:17" ht="15.75" customHeight="1" x14ac:dyDescent="0.25">
      <c r="N403" s="11"/>
      <c r="O403" s="11"/>
      <c r="P403" s="11"/>
      <c r="Q403" s="11"/>
    </row>
    <row r="404" spans="14:17" ht="15.75" customHeight="1" x14ac:dyDescent="0.25">
      <c r="N404" s="11"/>
      <c r="O404" s="11"/>
      <c r="P404" s="11"/>
      <c r="Q404" s="11"/>
    </row>
    <row r="405" spans="14:17" ht="15.75" customHeight="1" x14ac:dyDescent="0.25">
      <c r="N405" s="11"/>
      <c r="O405" s="11"/>
      <c r="P405" s="11"/>
      <c r="Q405" s="11"/>
    </row>
    <row r="406" spans="14:17" ht="15.75" customHeight="1" x14ac:dyDescent="0.25">
      <c r="N406" s="11"/>
      <c r="O406" s="11"/>
      <c r="P406" s="11"/>
      <c r="Q406" s="11"/>
    </row>
    <row r="407" spans="14:17" ht="15.75" customHeight="1" x14ac:dyDescent="0.25">
      <c r="N407" s="11"/>
      <c r="O407" s="11"/>
      <c r="P407" s="11"/>
      <c r="Q407" s="11"/>
    </row>
    <row r="408" spans="14:17" ht="15.75" customHeight="1" x14ac:dyDescent="0.25">
      <c r="N408" s="11"/>
      <c r="O408" s="11"/>
      <c r="P408" s="11"/>
      <c r="Q408" s="11"/>
    </row>
    <row r="409" spans="14:17" ht="15.75" customHeight="1" x14ac:dyDescent="0.25">
      <c r="N409" s="11"/>
      <c r="O409" s="11"/>
      <c r="P409" s="11"/>
      <c r="Q409" s="11"/>
    </row>
    <row r="410" spans="14:17" ht="15.75" customHeight="1" x14ac:dyDescent="0.25">
      <c r="N410" s="11"/>
      <c r="O410" s="11"/>
      <c r="P410" s="11"/>
      <c r="Q410" s="11"/>
    </row>
    <row r="411" spans="14:17" ht="15.75" customHeight="1" x14ac:dyDescent="0.25">
      <c r="N411" s="11"/>
      <c r="O411" s="11"/>
      <c r="P411" s="11"/>
      <c r="Q411" s="11"/>
    </row>
    <row r="412" spans="14:17" ht="15.75" customHeight="1" x14ac:dyDescent="0.25">
      <c r="N412" s="11"/>
      <c r="O412" s="11"/>
      <c r="P412" s="11"/>
      <c r="Q412" s="11"/>
    </row>
    <row r="413" spans="14:17" ht="15.75" customHeight="1" x14ac:dyDescent="0.25">
      <c r="N413" s="11"/>
      <c r="O413" s="11"/>
      <c r="P413" s="11"/>
      <c r="Q413" s="11"/>
    </row>
    <row r="414" spans="14:17" ht="15.75" customHeight="1" x14ac:dyDescent="0.25">
      <c r="N414" s="11"/>
      <c r="O414" s="11"/>
      <c r="P414" s="11"/>
      <c r="Q414" s="11"/>
    </row>
    <row r="415" spans="14:17" ht="15.75" customHeight="1" x14ac:dyDescent="0.25">
      <c r="N415" s="11"/>
      <c r="O415" s="11"/>
      <c r="P415" s="11"/>
      <c r="Q415" s="11"/>
    </row>
    <row r="416" spans="14:17" ht="15.75" customHeight="1" x14ac:dyDescent="0.25">
      <c r="N416" s="11"/>
      <c r="O416" s="11"/>
      <c r="P416" s="11"/>
      <c r="Q416" s="11"/>
    </row>
    <row r="417" spans="14:17" ht="15.75" customHeight="1" x14ac:dyDescent="0.25">
      <c r="N417" s="11"/>
      <c r="O417" s="11"/>
      <c r="P417" s="11"/>
      <c r="Q417" s="11"/>
    </row>
    <row r="418" spans="14:17" ht="15.75" customHeight="1" x14ac:dyDescent="0.25">
      <c r="N418" s="11"/>
      <c r="O418" s="11"/>
      <c r="P418" s="11"/>
      <c r="Q418" s="11"/>
    </row>
    <row r="419" spans="14:17" ht="15.75" customHeight="1" x14ac:dyDescent="0.25">
      <c r="N419" s="11"/>
      <c r="O419" s="11"/>
      <c r="P419" s="11"/>
      <c r="Q419" s="11"/>
    </row>
    <row r="420" spans="14:17" ht="15.75" customHeight="1" x14ac:dyDescent="0.25">
      <c r="N420" s="11"/>
      <c r="O420" s="11"/>
      <c r="P420" s="11"/>
      <c r="Q420" s="11"/>
    </row>
    <row r="421" spans="14:17" ht="15.75" customHeight="1" x14ac:dyDescent="0.25">
      <c r="N421" s="11"/>
      <c r="O421" s="11"/>
      <c r="P421" s="11"/>
      <c r="Q421" s="11"/>
    </row>
    <row r="422" spans="14:17" ht="15.75" customHeight="1" x14ac:dyDescent="0.25">
      <c r="N422" s="11"/>
      <c r="O422" s="11"/>
      <c r="P422" s="11"/>
      <c r="Q422" s="11"/>
    </row>
    <row r="423" spans="14:17" ht="15.75" customHeight="1" x14ac:dyDescent="0.25">
      <c r="N423" s="11"/>
      <c r="O423" s="11"/>
      <c r="P423" s="11"/>
      <c r="Q423" s="11"/>
    </row>
    <row r="424" spans="14:17" ht="15.75" customHeight="1" x14ac:dyDescent="0.25">
      <c r="N424" s="11"/>
      <c r="O424" s="11"/>
      <c r="P424" s="11"/>
      <c r="Q424" s="11"/>
    </row>
    <row r="425" spans="14:17" ht="15.75" customHeight="1" x14ac:dyDescent="0.25">
      <c r="N425" s="11"/>
      <c r="O425" s="11"/>
      <c r="P425" s="11"/>
      <c r="Q425" s="11"/>
    </row>
    <row r="426" spans="14:17" ht="15.75" customHeight="1" x14ac:dyDescent="0.25">
      <c r="N426" s="11"/>
      <c r="O426" s="11"/>
      <c r="P426" s="11"/>
      <c r="Q426" s="11"/>
    </row>
    <row r="427" spans="14:17" ht="15.75" customHeight="1" x14ac:dyDescent="0.25">
      <c r="N427" s="11"/>
      <c r="O427" s="11"/>
      <c r="P427" s="11"/>
      <c r="Q427" s="11"/>
    </row>
    <row r="428" spans="14:17" ht="15.75" customHeight="1" x14ac:dyDescent="0.25">
      <c r="N428" s="11"/>
      <c r="O428" s="11"/>
      <c r="P428" s="11"/>
      <c r="Q428" s="11"/>
    </row>
    <row r="429" spans="14:17" ht="15.75" customHeight="1" x14ac:dyDescent="0.25">
      <c r="N429" s="11"/>
      <c r="O429" s="11"/>
      <c r="P429" s="11"/>
      <c r="Q429" s="11"/>
    </row>
    <row r="430" spans="14:17" ht="15.75" customHeight="1" x14ac:dyDescent="0.25">
      <c r="N430" s="11"/>
      <c r="O430" s="11"/>
      <c r="P430" s="11"/>
      <c r="Q430" s="11"/>
    </row>
    <row r="431" spans="14:17" ht="15.75" customHeight="1" x14ac:dyDescent="0.25">
      <c r="N431" s="11"/>
      <c r="O431" s="11"/>
      <c r="P431" s="11"/>
      <c r="Q431" s="11"/>
    </row>
    <row r="432" spans="14:17" ht="15.75" customHeight="1" x14ac:dyDescent="0.25">
      <c r="N432" s="11"/>
      <c r="O432" s="11"/>
      <c r="P432" s="11"/>
      <c r="Q432" s="11"/>
    </row>
    <row r="433" spans="14:17" ht="15.75" customHeight="1" x14ac:dyDescent="0.25">
      <c r="N433" s="11"/>
      <c r="O433" s="11"/>
      <c r="P433" s="11"/>
      <c r="Q433" s="11"/>
    </row>
    <row r="434" spans="14:17" ht="15.75" customHeight="1" x14ac:dyDescent="0.25">
      <c r="N434" s="11"/>
      <c r="O434" s="11"/>
      <c r="P434" s="11"/>
      <c r="Q434" s="11"/>
    </row>
    <row r="435" spans="14:17" ht="15.75" customHeight="1" x14ac:dyDescent="0.25">
      <c r="N435" s="11"/>
      <c r="O435" s="11"/>
      <c r="P435" s="11"/>
      <c r="Q435" s="11"/>
    </row>
    <row r="436" spans="14:17" ht="15.75" customHeight="1" x14ac:dyDescent="0.25">
      <c r="N436" s="11"/>
      <c r="O436" s="11"/>
      <c r="P436" s="11"/>
      <c r="Q436" s="11"/>
    </row>
    <row r="437" spans="14:17" ht="15.75" customHeight="1" x14ac:dyDescent="0.25">
      <c r="N437" s="11"/>
      <c r="O437" s="11"/>
      <c r="P437" s="11"/>
      <c r="Q437" s="11"/>
    </row>
    <row r="438" spans="14:17" ht="15.75" customHeight="1" x14ac:dyDescent="0.25">
      <c r="N438" s="11"/>
      <c r="O438" s="11"/>
      <c r="P438" s="11"/>
      <c r="Q438" s="11"/>
    </row>
    <row r="439" spans="14:17" ht="15.75" customHeight="1" x14ac:dyDescent="0.25">
      <c r="N439" s="11"/>
      <c r="O439" s="11"/>
      <c r="P439" s="11"/>
      <c r="Q439" s="11"/>
    </row>
    <row r="440" spans="14:17" ht="15.75" customHeight="1" x14ac:dyDescent="0.25">
      <c r="N440" s="11"/>
      <c r="O440" s="11"/>
      <c r="P440" s="11"/>
      <c r="Q440" s="11"/>
    </row>
    <row r="441" spans="14:17" ht="15.75" customHeight="1" x14ac:dyDescent="0.25">
      <c r="N441" s="11"/>
      <c r="O441" s="11"/>
      <c r="P441" s="11"/>
      <c r="Q441" s="11"/>
    </row>
    <row r="442" spans="14:17" ht="15.75" customHeight="1" x14ac:dyDescent="0.25">
      <c r="N442" s="11"/>
      <c r="O442" s="11"/>
      <c r="P442" s="11"/>
      <c r="Q442" s="11"/>
    </row>
    <row r="443" spans="14:17" ht="15.75" customHeight="1" x14ac:dyDescent="0.25">
      <c r="N443" s="11"/>
      <c r="O443" s="11"/>
      <c r="P443" s="11"/>
      <c r="Q443" s="11"/>
    </row>
    <row r="444" spans="14:17" ht="15.75" customHeight="1" x14ac:dyDescent="0.25">
      <c r="N444" s="11"/>
      <c r="O444" s="11"/>
      <c r="P444" s="11"/>
      <c r="Q444" s="11"/>
    </row>
    <row r="445" spans="14:17" ht="15.75" customHeight="1" x14ac:dyDescent="0.25">
      <c r="N445" s="11"/>
      <c r="O445" s="11"/>
      <c r="P445" s="11"/>
      <c r="Q445" s="11"/>
    </row>
    <row r="446" spans="14:17" ht="15.75" customHeight="1" x14ac:dyDescent="0.25">
      <c r="N446" s="11"/>
      <c r="O446" s="11"/>
      <c r="P446" s="11"/>
      <c r="Q446" s="11"/>
    </row>
    <row r="447" spans="14:17" ht="15.75" customHeight="1" x14ac:dyDescent="0.25">
      <c r="N447" s="11"/>
      <c r="O447" s="11"/>
      <c r="P447" s="11"/>
      <c r="Q447" s="11"/>
    </row>
    <row r="448" spans="14:17" ht="15.75" customHeight="1" x14ac:dyDescent="0.25">
      <c r="N448" s="11"/>
      <c r="O448" s="11"/>
      <c r="P448" s="11"/>
      <c r="Q448" s="11"/>
    </row>
    <row r="449" spans="14:17" ht="15.75" customHeight="1" x14ac:dyDescent="0.25">
      <c r="N449" s="11"/>
      <c r="O449" s="11"/>
      <c r="P449" s="11"/>
      <c r="Q449" s="11"/>
    </row>
    <row r="450" spans="14:17" ht="15.75" customHeight="1" x14ac:dyDescent="0.25">
      <c r="N450" s="11"/>
      <c r="O450" s="11"/>
      <c r="P450" s="11"/>
      <c r="Q450" s="11"/>
    </row>
    <row r="451" spans="14:17" ht="15.75" customHeight="1" x14ac:dyDescent="0.25">
      <c r="N451" s="11"/>
      <c r="O451" s="11"/>
      <c r="P451" s="11"/>
      <c r="Q451" s="11"/>
    </row>
    <row r="452" spans="14:17" ht="15.75" customHeight="1" x14ac:dyDescent="0.25">
      <c r="N452" s="11"/>
      <c r="O452" s="11"/>
      <c r="P452" s="11"/>
      <c r="Q452" s="11"/>
    </row>
    <row r="453" spans="14:17" ht="15.75" customHeight="1" x14ac:dyDescent="0.25">
      <c r="N453" s="11"/>
      <c r="O453" s="11"/>
      <c r="P453" s="11"/>
      <c r="Q453" s="11"/>
    </row>
    <row r="454" spans="14:17" ht="15.75" customHeight="1" x14ac:dyDescent="0.25">
      <c r="N454" s="11"/>
      <c r="O454" s="11"/>
      <c r="P454" s="11"/>
      <c r="Q454" s="11"/>
    </row>
    <row r="455" spans="14:17" ht="15.75" customHeight="1" x14ac:dyDescent="0.25">
      <c r="N455" s="11"/>
      <c r="O455" s="11"/>
      <c r="P455" s="11"/>
      <c r="Q455" s="11"/>
    </row>
    <row r="456" spans="14:17" ht="15.75" customHeight="1" x14ac:dyDescent="0.25">
      <c r="N456" s="11"/>
      <c r="O456" s="11"/>
      <c r="P456" s="11"/>
      <c r="Q456" s="11"/>
    </row>
    <row r="457" spans="14:17" ht="15.75" customHeight="1" x14ac:dyDescent="0.25">
      <c r="N457" s="11"/>
      <c r="O457" s="11"/>
      <c r="P457" s="11"/>
      <c r="Q457" s="11"/>
    </row>
    <row r="458" spans="14:17" ht="15.75" customHeight="1" x14ac:dyDescent="0.25">
      <c r="N458" s="11"/>
      <c r="O458" s="11"/>
      <c r="P458" s="11"/>
      <c r="Q458" s="11"/>
    </row>
    <row r="459" spans="14:17" ht="15.75" customHeight="1" x14ac:dyDescent="0.25">
      <c r="N459" s="11"/>
      <c r="O459" s="11"/>
      <c r="P459" s="11"/>
      <c r="Q459" s="11"/>
    </row>
    <row r="460" spans="14:17" ht="15.75" customHeight="1" x14ac:dyDescent="0.25">
      <c r="N460" s="11"/>
      <c r="O460" s="11"/>
      <c r="P460" s="11"/>
      <c r="Q460" s="11"/>
    </row>
    <row r="461" spans="14:17" ht="15.75" customHeight="1" x14ac:dyDescent="0.25">
      <c r="N461" s="11"/>
      <c r="O461" s="11"/>
      <c r="P461" s="11"/>
      <c r="Q461" s="11"/>
    </row>
    <row r="462" spans="14:17" ht="15.75" customHeight="1" x14ac:dyDescent="0.25">
      <c r="N462" s="11"/>
      <c r="O462" s="11"/>
      <c r="P462" s="11"/>
      <c r="Q462" s="11"/>
    </row>
    <row r="463" spans="14:17" ht="15.75" customHeight="1" x14ac:dyDescent="0.25">
      <c r="N463" s="11"/>
      <c r="O463" s="11"/>
      <c r="P463" s="11"/>
      <c r="Q463" s="11"/>
    </row>
    <row r="464" spans="14:17" ht="15.75" customHeight="1" x14ac:dyDescent="0.25">
      <c r="N464" s="11"/>
      <c r="O464" s="11"/>
      <c r="P464" s="11"/>
      <c r="Q464" s="11"/>
    </row>
    <row r="465" spans="14:17" ht="15.75" customHeight="1" x14ac:dyDescent="0.25">
      <c r="N465" s="11"/>
      <c r="O465" s="11"/>
      <c r="P465" s="11"/>
      <c r="Q465" s="11"/>
    </row>
    <row r="466" spans="14:17" ht="15.75" customHeight="1" x14ac:dyDescent="0.25">
      <c r="N466" s="11"/>
      <c r="O466" s="11"/>
      <c r="P466" s="11"/>
      <c r="Q466" s="11"/>
    </row>
    <row r="467" spans="14:17" ht="15.75" customHeight="1" x14ac:dyDescent="0.25">
      <c r="N467" s="11"/>
      <c r="O467" s="11"/>
      <c r="P467" s="11"/>
      <c r="Q467" s="11"/>
    </row>
    <row r="468" spans="14:17" ht="15.75" customHeight="1" x14ac:dyDescent="0.25">
      <c r="N468" s="11"/>
      <c r="O468" s="11"/>
      <c r="P468" s="11"/>
      <c r="Q468" s="11"/>
    </row>
    <row r="469" spans="14:17" ht="15.75" customHeight="1" x14ac:dyDescent="0.25">
      <c r="N469" s="11"/>
      <c r="O469" s="11"/>
      <c r="P469" s="11"/>
      <c r="Q469" s="11"/>
    </row>
    <row r="470" spans="14:17" ht="15.75" customHeight="1" x14ac:dyDescent="0.25">
      <c r="N470" s="11"/>
      <c r="O470" s="11"/>
      <c r="P470" s="11"/>
      <c r="Q470" s="11"/>
    </row>
    <row r="471" spans="14:17" ht="15.75" customHeight="1" x14ac:dyDescent="0.25">
      <c r="N471" s="11"/>
      <c r="O471" s="11"/>
      <c r="P471" s="11"/>
      <c r="Q471" s="11"/>
    </row>
    <row r="472" spans="14:17" ht="15.75" customHeight="1" x14ac:dyDescent="0.25">
      <c r="N472" s="11"/>
      <c r="O472" s="11"/>
      <c r="P472" s="11"/>
      <c r="Q472" s="11"/>
    </row>
    <row r="473" spans="14:17" ht="15.75" customHeight="1" x14ac:dyDescent="0.25">
      <c r="N473" s="11"/>
      <c r="O473" s="11"/>
      <c r="P473" s="11"/>
      <c r="Q473" s="11"/>
    </row>
    <row r="474" spans="14:17" ht="15.75" customHeight="1" x14ac:dyDescent="0.25">
      <c r="N474" s="11"/>
      <c r="O474" s="11"/>
      <c r="P474" s="11"/>
      <c r="Q474" s="11"/>
    </row>
    <row r="475" spans="14:17" ht="15.75" customHeight="1" x14ac:dyDescent="0.25">
      <c r="N475" s="11"/>
      <c r="O475" s="11"/>
      <c r="P475" s="11"/>
      <c r="Q475" s="11"/>
    </row>
    <row r="476" spans="14:17" ht="15.75" customHeight="1" x14ac:dyDescent="0.25">
      <c r="N476" s="11"/>
      <c r="O476" s="11"/>
      <c r="P476" s="11"/>
      <c r="Q476" s="11"/>
    </row>
    <row r="477" spans="14:17" ht="15.75" customHeight="1" x14ac:dyDescent="0.25">
      <c r="N477" s="11"/>
      <c r="O477" s="11"/>
      <c r="P477" s="11"/>
      <c r="Q477" s="11"/>
    </row>
    <row r="478" spans="14:17" ht="15.75" customHeight="1" x14ac:dyDescent="0.25">
      <c r="N478" s="11"/>
      <c r="O478" s="11"/>
      <c r="P478" s="11"/>
      <c r="Q478" s="11"/>
    </row>
    <row r="479" spans="14:17" ht="15.75" customHeight="1" x14ac:dyDescent="0.25">
      <c r="N479" s="11"/>
      <c r="O479" s="11"/>
      <c r="P479" s="11"/>
      <c r="Q479" s="11"/>
    </row>
    <row r="480" spans="14:17" ht="15.75" customHeight="1" x14ac:dyDescent="0.25">
      <c r="N480" s="11"/>
      <c r="O480" s="11"/>
      <c r="P480" s="11"/>
      <c r="Q480" s="11"/>
    </row>
    <row r="481" spans="14:17" ht="15.75" customHeight="1" x14ac:dyDescent="0.25">
      <c r="N481" s="11"/>
      <c r="O481" s="11"/>
      <c r="P481" s="11"/>
      <c r="Q481" s="11"/>
    </row>
    <row r="482" spans="14:17" ht="15.75" customHeight="1" x14ac:dyDescent="0.25">
      <c r="N482" s="11"/>
      <c r="O482" s="11"/>
      <c r="P482" s="11"/>
      <c r="Q482" s="11"/>
    </row>
    <row r="483" spans="14:17" ht="15.75" customHeight="1" x14ac:dyDescent="0.25">
      <c r="N483" s="11"/>
      <c r="O483" s="11"/>
      <c r="P483" s="11"/>
      <c r="Q483" s="11"/>
    </row>
    <row r="484" spans="14:17" ht="15.75" customHeight="1" x14ac:dyDescent="0.25">
      <c r="N484" s="11"/>
      <c r="O484" s="11"/>
      <c r="P484" s="11"/>
      <c r="Q484" s="11"/>
    </row>
    <row r="485" spans="14:17" ht="15.75" customHeight="1" x14ac:dyDescent="0.25">
      <c r="N485" s="11"/>
      <c r="O485" s="11"/>
      <c r="P485" s="11"/>
      <c r="Q485" s="11"/>
    </row>
    <row r="486" spans="14:17" ht="15.75" customHeight="1" x14ac:dyDescent="0.25">
      <c r="N486" s="11"/>
      <c r="O486" s="11"/>
      <c r="P486" s="11"/>
      <c r="Q486" s="11"/>
    </row>
    <row r="487" spans="14:17" ht="15.75" customHeight="1" x14ac:dyDescent="0.25">
      <c r="N487" s="11"/>
      <c r="O487" s="11"/>
      <c r="P487" s="11"/>
      <c r="Q487" s="11"/>
    </row>
    <row r="488" spans="14:17" ht="15.75" customHeight="1" x14ac:dyDescent="0.25">
      <c r="N488" s="11"/>
      <c r="O488" s="11"/>
      <c r="P488" s="11"/>
      <c r="Q488" s="11"/>
    </row>
    <row r="489" spans="14:17" ht="15.75" customHeight="1" x14ac:dyDescent="0.25">
      <c r="N489" s="11"/>
      <c r="O489" s="11"/>
      <c r="P489" s="11"/>
      <c r="Q489" s="11"/>
    </row>
    <row r="490" spans="14:17" ht="15.75" customHeight="1" x14ac:dyDescent="0.25">
      <c r="N490" s="11"/>
      <c r="O490" s="11"/>
      <c r="P490" s="11"/>
      <c r="Q490" s="11"/>
    </row>
    <row r="491" spans="14:17" ht="15.75" customHeight="1" x14ac:dyDescent="0.25">
      <c r="N491" s="11"/>
      <c r="O491" s="11"/>
      <c r="P491" s="11"/>
      <c r="Q491" s="11"/>
    </row>
    <row r="492" spans="14:17" ht="15.75" customHeight="1" x14ac:dyDescent="0.25">
      <c r="N492" s="11"/>
      <c r="O492" s="11"/>
      <c r="P492" s="11"/>
      <c r="Q492" s="11"/>
    </row>
    <row r="493" spans="14:17" ht="15.75" customHeight="1" x14ac:dyDescent="0.25">
      <c r="N493" s="11"/>
      <c r="O493" s="11"/>
      <c r="P493" s="11"/>
      <c r="Q493" s="11"/>
    </row>
    <row r="494" spans="14:17" ht="15.75" customHeight="1" x14ac:dyDescent="0.25">
      <c r="N494" s="11"/>
      <c r="O494" s="11"/>
      <c r="P494" s="11"/>
      <c r="Q494" s="11"/>
    </row>
    <row r="495" spans="14:17" ht="15.75" customHeight="1" x14ac:dyDescent="0.25">
      <c r="N495" s="11"/>
      <c r="O495" s="11"/>
      <c r="P495" s="11"/>
      <c r="Q495" s="11"/>
    </row>
    <row r="496" spans="14:17" ht="15.75" customHeight="1" x14ac:dyDescent="0.25">
      <c r="N496" s="11"/>
      <c r="O496" s="11"/>
      <c r="P496" s="11"/>
      <c r="Q496" s="11"/>
    </row>
    <row r="497" spans="14:17" ht="15.75" customHeight="1" x14ac:dyDescent="0.25">
      <c r="N497" s="11"/>
      <c r="O497" s="11"/>
      <c r="P497" s="11"/>
      <c r="Q497" s="11"/>
    </row>
    <row r="498" spans="14:17" ht="15.75" customHeight="1" x14ac:dyDescent="0.25">
      <c r="N498" s="11"/>
      <c r="O498" s="11"/>
      <c r="P498" s="11"/>
      <c r="Q498" s="11"/>
    </row>
    <row r="499" spans="14:17" ht="15.75" customHeight="1" x14ac:dyDescent="0.25">
      <c r="N499" s="11"/>
      <c r="O499" s="11"/>
      <c r="P499" s="11"/>
      <c r="Q499" s="11"/>
    </row>
    <row r="500" spans="14:17" ht="15.75" customHeight="1" x14ac:dyDescent="0.25">
      <c r="N500" s="11"/>
      <c r="O500" s="11"/>
      <c r="P500" s="11"/>
      <c r="Q500" s="11"/>
    </row>
    <row r="501" spans="14:17" ht="15.75" customHeight="1" x14ac:dyDescent="0.25">
      <c r="N501" s="11"/>
      <c r="O501" s="11"/>
      <c r="P501" s="11"/>
      <c r="Q501" s="11"/>
    </row>
    <row r="502" spans="14:17" ht="15.75" customHeight="1" x14ac:dyDescent="0.25">
      <c r="N502" s="11"/>
      <c r="O502" s="11"/>
      <c r="P502" s="11"/>
      <c r="Q502" s="11"/>
    </row>
    <row r="503" spans="14:17" ht="15.75" customHeight="1" x14ac:dyDescent="0.25">
      <c r="N503" s="11"/>
      <c r="O503" s="11"/>
      <c r="P503" s="11"/>
      <c r="Q503" s="11"/>
    </row>
    <row r="504" spans="14:17" ht="15.75" customHeight="1" x14ac:dyDescent="0.25">
      <c r="N504" s="11"/>
      <c r="O504" s="11"/>
      <c r="P504" s="11"/>
      <c r="Q504" s="11"/>
    </row>
    <row r="505" spans="14:17" ht="15.75" customHeight="1" x14ac:dyDescent="0.25">
      <c r="N505" s="11"/>
      <c r="O505" s="11"/>
      <c r="P505" s="11"/>
      <c r="Q505" s="11"/>
    </row>
    <row r="506" spans="14:17" ht="15.75" customHeight="1" x14ac:dyDescent="0.25">
      <c r="N506" s="11"/>
      <c r="O506" s="11"/>
      <c r="P506" s="11"/>
      <c r="Q506" s="11"/>
    </row>
    <row r="507" spans="14:17" ht="15.75" customHeight="1" x14ac:dyDescent="0.25">
      <c r="N507" s="11"/>
      <c r="O507" s="11"/>
      <c r="P507" s="11"/>
      <c r="Q507" s="11"/>
    </row>
    <row r="508" spans="14:17" ht="15.75" customHeight="1" x14ac:dyDescent="0.25">
      <c r="N508" s="11"/>
      <c r="O508" s="11"/>
      <c r="P508" s="11"/>
      <c r="Q508" s="11"/>
    </row>
    <row r="509" spans="14:17" ht="15.75" customHeight="1" x14ac:dyDescent="0.25">
      <c r="N509" s="11"/>
      <c r="O509" s="11"/>
      <c r="P509" s="11"/>
      <c r="Q509" s="11"/>
    </row>
    <row r="510" spans="14:17" ht="15.75" customHeight="1" x14ac:dyDescent="0.25">
      <c r="N510" s="11"/>
      <c r="O510" s="11"/>
      <c r="P510" s="11"/>
      <c r="Q510" s="11"/>
    </row>
    <row r="511" spans="14:17" ht="15.75" customHeight="1" x14ac:dyDescent="0.25">
      <c r="N511" s="11"/>
      <c r="O511" s="11"/>
      <c r="P511" s="11"/>
      <c r="Q511" s="11"/>
    </row>
    <row r="512" spans="14:17" ht="15.75" customHeight="1" x14ac:dyDescent="0.25">
      <c r="N512" s="11"/>
      <c r="O512" s="11"/>
      <c r="P512" s="11"/>
      <c r="Q512" s="11"/>
    </row>
    <row r="513" spans="14:17" ht="15.75" customHeight="1" x14ac:dyDescent="0.25">
      <c r="N513" s="11"/>
      <c r="O513" s="11"/>
      <c r="P513" s="11"/>
      <c r="Q513" s="11"/>
    </row>
    <row r="514" spans="14:17" ht="15.75" customHeight="1" x14ac:dyDescent="0.25">
      <c r="N514" s="11"/>
      <c r="O514" s="11"/>
      <c r="P514" s="11"/>
      <c r="Q514" s="11"/>
    </row>
    <row r="515" spans="14:17" ht="15.75" customHeight="1" x14ac:dyDescent="0.25">
      <c r="N515" s="11"/>
      <c r="O515" s="11"/>
      <c r="P515" s="11"/>
      <c r="Q515" s="11"/>
    </row>
    <row r="516" spans="14:17" ht="15.75" customHeight="1" x14ac:dyDescent="0.25">
      <c r="N516" s="11"/>
      <c r="O516" s="11"/>
      <c r="P516" s="11"/>
      <c r="Q516" s="11"/>
    </row>
    <row r="517" spans="14:17" ht="15.75" customHeight="1" x14ac:dyDescent="0.25">
      <c r="N517" s="11"/>
      <c r="O517" s="11"/>
      <c r="P517" s="11"/>
      <c r="Q517" s="11"/>
    </row>
    <row r="518" spans="14:17" ht="15.75" customHeight="1" x14ac:dyDescent="0.25">
      <c r="N518" s="11"/>
      <c r="O518" s="11"/>
      <c r="P518" s="11"/>
      <c r="Q518" s="11"/>
    </row>
    <row r="519" spans="14:17" ht="15.75" customHeight="1" x14ac:dyDescent="0.25">
      <c r="N519" s="11"/>
      <c r="O519" s="11"/>
      <c r="P519" s="11"/>
      <c r="Q519" s="11"/>
    </row>
    <row r="520" spans="14:17" ht="15.75" customHeight="1" x14ac:dyDescent="0.25">
      <c r="N520" s="11"/>
      <c r="O520" s="11"/>
      <c r="P520" s="11"/>
      <c r="Q520" s="11"/>
    </row>
    <row r="521" spans="14:17" ht="15.75" customHeight="1" x14ac:dyDescent="0.25">
      <c r="N521" s="11"/>
      <c r="O521" s="11"/>
      <c r="P521" s="11"/>
      <c r="Q521" s="11"/>
    </row>
    <row r="522" spans="14:17" ht="15.75" customHeight="1" x14ac:dyDescent="0.25">
      <c r="N522" s="11"/>
      <c r="O522" s="11"/>
      <c r="P522" s="11"/>
      <c r="Q522" s="11"/>
    </row>
    <row r="523" spans="14:17" ht="15.75" customHeight="1" x14ac:dyDescent="0.25">
      <c r="N523" s="11"/>
      <c r="O523" s="11"/>
      <c r="P523" s="11"/>
      <c r="Q523" s="11"/>
    </row>
    <row r="524" spans="14:17" ht="15.75" customHeight="1" x14ac:dyDescent="0.25">
      <c r="N524" s="11"/>
      <c r="O524" s="11"/>
      <c r="P524" s="11"/>
      <c r="Q524" s="11"/>
    </row>
    <row r="525" spans="14:17" ht="15.75" customHeight="1" x14ac:dyDescent="0.25">
      <c r="N525" s="11"/>
      <c r="O525" s="11"/>
      <c r="P525" s="11"/>
      <c r="Q525" s="11"/>
    </row>
    <row r="526" spans="14:17" ht="15.75" customHeight="1" x14ac:dyDescent="0.25">
      <c r="N526" s="11"/>
      <c r="O526" s="11"/>
      <c r="P526" s="11"/>
      <c r="Q526" s="11"/>
    </row>
    <row r="527" spans="14:17" ht="15.75" customHeight="1" x14ac:dyDescent="0.25">
      <c r="N527" s="11"/>
      <c r="O527" s="11"/>
      <c r="P527" s="11"/>
      <c r="Q527" s="11"/>
    </row>
    <row r="528" spans="14:17" ht="15.75" customHeight="1" x14ac:dyDescent="0.25">
      <c r="N528" s="11"/>
      <c r="O528" s="11"/>
      <c r="P528" s="11"/>
      <c r="Q528" s="11"/>
    </row>
    <row r="529" spans="14:17" ht="15.75" customHeight="1" x14ac:dyDescent="0.25">
      <c r="N529" s="11"/>
      <c r="O529" s="11"/>
      <c r="P529" s="11"/>
      <c r="Q529" s="11"/>
    </row>
    <row r="530" spans="14:17" ht="15.75" customHeight="1" x14ac:dyDescent="0.25">
      <c r="N530" s="11"/>
      <c r="O530" s="11"/>
      <c r="P530" s="11"/>
      <c r="Q530" s="11"/>
    </row>
    <row r="531" spans="14:17" ht="15.75" customHeight="1" x14ac:dyDescent="0.25">
      <c r="N531" s="11"/>
      <c r="O531" s="11"/>
      <c r="P531" s="11"/>
      <c r="Q531" s="11"/>
    </row>
    <row r="532" spans="14:17" ht="15.75" customHeight="1" x14ac:dyDescent="0.25">
      <c r="N532" s="11"/>
      <c r="O532" s="11"/>
      <c r="P532" s="11"/>
      <c r="Q532" s="11"/>
    </row>
    <row r="533" spans="14:17" ht="15.75" customHeight="1" x14ac:dyDescent="0.25">
      <c r="N533" s="11"/>
      <c r="O533" s="11"/>
      <c r="P533" s="11"/>
      <c r="Q533" s="11"/>
    </row>
    <row r="534" spans="14:17" ht="15.75" customHeight="1" x14ac:dyDescent="0.25">
      <c r="N534" s="11"/>
      <c r="O534" s="11"/>
      <c r="P534" s="11"/>
      <c r="Q534" s="11"/>
    </row>
    <row r="535" spans="14:17" ht="15.75" customHeight="1" x14ac:dyDescent="0.25">
      <c r="N535" s="11"/>
      <c r="O535" s="11"/>
      <c r="P535" s="11"/>
      <c r="Q535" s="11"/>
    </row>
    <row r="536" spans="14:17" ht="15.75" customHeight="1" x14ac:dyDescent="0.25">
      <c r="N536" s="11"/>
      <c r="O536" s="11"/>
      <c r="P536" s="11"/>
      <c r="Q536" s="11"/>
    </row>
    <row r="537" spans="14:17" ht="15.75" customHeight="1" x14ac:dyDescent="0.25">
      <c r="N537" s="11"/>
      <c r="O537" s="11"/>
      <c r="P537" s="11"/>
      <c r="Q537" s="11"/>
    </row>
    <row r="538" spans="14:17" ht="15.75" customHeight="1" x14ac:dyDescent="0.25">
      <c r="N538" s="11"/>
      <c r="O538" s="11"/>
      <c r="P538" s="11"/>
      <c r="Q538" s="11"/>
    </row>
    <row r="539" spans="14:17" ht="15.75" customHeight="1" x14ac:dyDescent="0.25">
      <c r="N539" s="11"/>
      <c r="O539" s="11"/>
      <c r="P539" s="11"/>
      <c r="Q539" s="11"/>
    </row>
    <row r="540" spans="14:17" ht="15.75" customHeight="1" x14ac:dyDescent="0.25">
      <c r="N540" s="11"/>
      <c r="O540" s="11"/>
      <c r="P540" s="11"/>
      <c r="Q540" s="11"/>
    </row>
    <row r="541" spans="14:17" ht="15.75" customHeight="1" x14ac:dyDescent="0.25">
      <c r="N541" s="11"/>
      <c r="O541" s="11"/>
      <c r="P541" s="11"/>
      <c r="Q541" s="11"/>
    </row>
    <row r="542" spans="14:17" ht="15.75" customHeight="1" x14ac:dyDescent="0.25">
      <c r="N542" s="11"/>
      <c r="O542" s="11"/>
      <c r="P542" s="11"/>
      <c r="Q542" s="11"/>
    </row>
    <row r="543" spans="14:17" ht="15.75" customHeight="1" x14ac:dyDescent="0.25">
      <c r="N543" s="11"/>
      <c r="O543" s="11"/>
      <c r="P543" s="11"/>
      <c r="Q543" s="11"/>
    </row>
    <row r="544" spans="14:17" ht="15.75" customHeight="1" x14ac:dyDescent="0.25">
      <c r="N544" s="11"/>
      <c r="O544" s="11"/>
      <c r="P544" s="11"/>
      <c r="Q544" s="11"/>
    </row>
    <row r="545" spans="14:17" ht="15.75" customHeight="1" x14ac:dyDescent="0.25">
      <c r="N545" s="11"/>
      <c r="O545" s="11"/>
      <c r="P545" s="11"/>
      <c r="Q545" s="11"/>
    </row>
    <row r="546" spans="14:17" ht="15.75" customHeight="1" x14ac:dyDescent="0.25">
      <c r="N546" s="11"/>
      <c r="O546" s="11"/>
      <c r="P546" s="11"/>
      <c r="Q546" s="11"/>
    </row>
    <row r="547" spans="14:17" ht="15.75" customHeight="1" x14ac:dyDescent="0.25">
      <c r="N547" s="11"/>
      <c r="O547" s="11"/>
      <c r="P547" s="11"/>
      <c r="Q547" s="11"/>
    </row>
    <row r="548" spans="14:17" ht="15.75" customHeight="1" x14ac:dyDescent="0.25">
      <c r="N548" s="11"/>
      <c r="O548" s="11"/>
      <c r="P548" s="11"/>
      <c r="Q548" s="11"/>
    </row>
    <row r="549" spans="14:17" ht="15.75" customHeight="1" x14ac:dyDescent="0.25">
      <c r="N549" s="11"/>
      <c r="O549" s="11"/>
      <c r="P549" s="11"/>
      <c r="Q549" s="11"/>
    </row>
    <row r="550" spans="14:17" ht="15.75" customHeight="1" x14ac:dyDescent="0.25">
      <c r="N550" s="11"/>
      <c r="O550" s="11"/>
      <c r="P550" s="11"/>
      <c r="Q550" s="11"/>
    </row>
    <row r="551" spans="14:17" ht="15.75" customHeight="1" x14ac:dyDescent="0.25">
      <c r="N551" s="11"/>
      <c r="O551" s="11"/>
      <c r="P551" s="11"/>
      <c r="Q551" s="11"/>
    </row>
    <row r="552" spans="14:17" ht="15.75" customHeight="1" x14ac:dyDescent="0.25">
      <c r="N552" s="11"/>
      <c r="O552" s="11"/>
      <c r="P552" s="11"/>
      <c r="Q552" s="11"/>
    </row>
    <row r="553" spans="14:17" ht="15.75" customHeight="1" x14ac:dyDescent="0.25">
      <c r="N553" s="11"/>
      <c r="O553" s="11"/>
      <c r="P553" s="11"/>
      <c r="Q553" s="11"/>
    </row>
    <row r="554" spans="14:17" ht="15.75" customHeight="1" x14ac:dyDescent="0.25">
      <c r="N554" s="11"/>
      <c r="O554" s="11"/>
      <c r="P554" s="11"/>
      <c r="Q554" s="11"/>
    </row>
    <row r="555" spans="14:17" ht="15.75" customHeight="1" x14ac:dyDescent="0.25">
      <c r="N555" s="11"/>
      <c r="O555" s="11"/>
      <c r="P555" s="11"/>
      <c r="Q555" s="11"/>
    </row>
    <row r="556" spans="14:17" ht="15.75" customHeight="1" x14ac:dyDescent="0.25">
      <c r="N556" s="11"/>
      <c r="O556" s="11"/>
      <c r="P556" s="11"/>
      <c r="Q556" s="11"/>
    </row>
    <row r="557" spans="14:17" ht="15.75" customHeight="1" x14ac:dyDescent="0.25">
      <c r="N557" s="11"/>
      <c r="O557" s="11"/>
      <c r="P557" s="11"/>
      <c r="Q557" s="11"/>
    </row>
    <row r="558" spans="14:17" ht="15.75" customHeight="1" x14ac:dyDescent="0.25">
      <c r="N558" s="11"/>
      <c r="O558" s="11"/>
      <c r="P558" s="11"/>
      <c r="Q558" s="11"/>
    </row>
    <row r="559" spans="14:17" ht="15.75" customHeight="1" x14ac:dyDescent="0.25">
      <c r="N559" s="11"/>
      <c r="O559" s="11"/>
      <c r="P559" s="11"/>
      <c r="Q559" s="11"/>
    </row>
    <row r="560" spans="14:17" ht="15.75" customHeight="1" x14ac:dyDescent="0.25">
      <c r="N560" s="11"/>
      <c r="O560" s="11"/>
      <c r="P560" s="11"/>
      <c r="Q560" s="11"/>
    </row>
    <row r="561" spans="14:17" ht="15.75" customHeight="1" x14ac:dyDescent="0.25">
      <c r="N561" s="11"/>
      <c r="O561" s="11"/>
      <c r="P561" s="11"/>
      <c r="Q561" s="11"/>
    </row>
    <row r="562" spans="14:17" ht="15.75" customHeight="1" x14ac:dyDescent="0.25">
      <c r="N562" s="11"/>
      <c r="O562" s="11"/>
      <c r="P562" s="11"/>
      <c r="Q562" s="11"/>
    </row>
    <row r="563" spans="14:17" ht="15.75" customHeight="1" x14ac:dyDescent="0.25">
      <c r="N563" s="11"/>
      <c r="O563" s="11"/>
      <c r="P563" s="11"/>
      <c r="Q563" s="11"/>
    </row>
    <row r="564" spans="14:17" ht="15.75" customHeight="1" x14ac:dyDescent="0.25">
      <c r="N564" s="11"/>
      <c r="O564" s="11"/>
      <c r="P564" s="11"/>
      <c r="Q564" s="11"/>
    </row>
    <row r="565" spans="14:17" ht="15.75" customHeight="1" x14ac:dyDescent="0.25">
      <c r="N565" s="11"/>
      <c r="O565" s="11"/>
      <c r="P565" s="11"/>
      <c r="Q565" s="11"/>
    </row>
    <row r="566" spans="14:17" ht="15.75" customHeight="1" x14ac:dyDescent="0.25">
      <c r="N566" s="11"/>
      <c r="O566" s="11"/>
      <c r="P566" s="11"/>
      <c r="Q566" s="11"/>
    </row>
    <row r="567" spans="14:17" ht="15.75" customHeight="1" x14ac:dyDescent="0.25">
      <c r="N567" s="11"/>
      <c r="O567" s="11"/>
      <c r="P567" s="11"/>
      <c r="Q567" s="11"/>
    </row>
    <row r="568" spans="14:17" ht="15.75" customHeight="1" x14ac:dyDescent="0.25">
      <c r="N568" s="11"/>
      <c r="O568" s="11"/>
      <c r="P568" s="11"/>
      <c r="Q568" s="11"/>
    </row>
    <row r="569" spans="14:17" ht="15.75" customHeight="1" x14ac:dyDescent="0.25">
      <c r="N569" s="11"/>
      <c r="O569" s="11"/>
      <c r="P569" s="11"/>
      <c r="Q569" s="11"/>
    </row>
    <row r="570" spans="14:17" ht="15.75" customHeight="1" x14ac:dyDescent="0.25">
      <c r="N570" s="11"/>
      <c r="O570" s="11"/>
      <c r="P570" s="11"/>
      <c r="Q570" s="11"/>
    </row>
    <row r="571" spans="14:17" ht="15.75" customHeight="1" x14ac:dyDescent="0.25">
      <c r="N571" s="11"/>
      <c r="O571" s="11"/>
      <c r="P571" s="11"/>
      <c r="Q571" s="11"/>
    </row>
    <row r="572" spans="14:17" ht="15.75" customHeight="1" x14ac:dyDescent="0.25">
      <c r="N572" s="11"/>
      <c r="O572" s="11"/>
      <c r="P572" s="11"/>
      <c r="Q572" s="11"/>
    </row>
    <row r="573" spans="14:17" ht="15.75" customHeight="1" x14ac:dyDescent="0.25">
      <c r="N573" s="11"/>
      <c r="O573" s="11"/>
      <c r="P573" s="11"/>
      <c r="Q573" s="11"/>
    </row>
    <row r="574" spans="14:17" ht="15.75" customHeight="1" x14ac:dyDescent="0.25">
      <c r="N574" s="11"/>
      <c r="O574" s="11"/>
      <c r="P574" s="11"/>
      <c r="Q574" s="11"/>
    </row>
    <row r="575" spans="14:17" ht="15.75" customHeight="1" x14ac:dyDescent="0.25">
      <c r="N575" s="11"/>
      <c r="O575" s="11"/>
      <c r="P575" s="11"/>
      <c r="Q575" s="11"/>
    </row>
    <row r="576" spans="14:17" ht="15.75" customHeight="1" x14ac:dyDescent="0.25">
      <c r="N576" s="11"/>
      <c r="O576" s="11"/>
      <c r="P576" s="11"/>
      <c r="Q576" s="11"/>
    </row>
    <row r="577" spans="14:17" ht="15.75" customHeight="1" x14ac:dyDescent="0.25">
      <c r="N577" s="11"/>
      <c r="O577" s="11"/>
      <c r="P577" s="11"/>
      <c r="Q577" s="11"/>
    </row>
    <row r="578" spans="14:17" ht="15.75" customHeight="1" x14ac:dyDescent="0.25">
      <c r="N578" s="11"/>
      <c r="O578" s="11"/>
      <c r="P578" s="11"/>
      <c r="Q578" s="11"/>
    </row>
    <row r="579" spans="14:17" ht="15.75" customHeight="1" x14ac:dyDescent="0.25">
      <c r="N579" s="11"/>
      <c r="O579" s="11"/>
      <c r="P579" s="11"/>
      <c r="Q579" s="11"/>
    </row>
    <row r="580" spans="14:17" ht="15.75" customHeight="1" x14ac:dyDescent="0.25">
      <c r="N580" s="11"/>
      <c r="O580" s="11"/>
      <c r="P580" s="11"/>
      <c r="Q580" s="11"/>
    </row>
    <row r="581" spans="14:17" ht="15.75" customHeight="1" x14ac:dyDescent="0.25">
      <c r="N581" s="11"/>
      <c r="O581" s="11"/>
      <c r="P581" s="11"/>
      <c r="Q581" s="11"/>
    </row>
    <row r="582" spans="14:17" ht="15.75" customHeight="1" x14ac:dyDescent="0.25">
      <c r="N582" s="11"/>
      <c r="O582" s="11"/>
      <c r="P582" s="11"/>
      <c r="Q582" s="11"/>
    </row>
    <row r="583" spans="14:17" ht="15.75" customHeight="1" x14ac:dyDescent="0.25">
      <c r="N583" s="11"/>
      <c r="O583" s="11"/>
      <c r="P583" s="11"/>
      <c r="Q583" s="11"/>
    </row>
    <row r="584" spans="14:17" ht="15.75" customHeight="1" x14ac:dyDescent="0.25">
      <c r="N584" s="11"/>
      <c r="O584" s="11"/>
      <c r="P584" s="11"/>
      <c r="Q584" s="11"/>
    </row>
    <row r="585" spans="14:17" ht="15.75" customHeight="1" x14ac:dyDescent="0.25">
      <c r="N585" s="11"/>
      <c r="O585" s="11"/>
      <c r="P585" s="11"/>
      <c r="Q585" s="11"/>
    </row>
    <row r="586" spans="14:17" ht="15.75" customHeight="1" x14ac:dyDescent="0.25">
      <c r="N586" s="11"/>
      <c r="O586" s="11"/>
      <c r="P586" s="11"/>
      <c r="Q586" s="11"/>
    </row>
    <row r="587" spans="14:17" ht="15.75" customHeight="1" x14ac:dyDescent="0.25">
      <c r="N587" s="11"/>
      <c r="O587" s="11"/>
      <c r="P587" s="11"/>
      <c r="Q587" s="11"/>
    </row>
    <row r="588" spans="14:17" ht="15.75" customHeight="1" x14ac:dyDescent="0.25">
      <c r="N588" s="11"/>
      <c r="O588" s="11"/>
      <c r="P588" s="11"/>
      <c r="Q588" s="11"/>
    </row>
    <row r="589" spans="14:17" ht="15.75" customHeight="1" x14ac:dyDescent="0.25">
      <c r="N589" s="11"/>
      <c r="O589" s="11"/>
      <c r="P589" s="11"/>
      <c r="Q589" s="11"/>
    </row>
    <row r="590" spans="14:17" ht="15.75" customHeight="1" x14ac:dyDescent="0.25">
      <c r="N590" s="11"/>
      <c r="O590" s="11"/>
      <c r="P590" s="11"/>
      <c r="Q590" s="11"/>
    </row>
    <row r="591" spans="14:17" ht="15.75" customHeight="1" x14ac:dyDescent="0.25">
      <c r="N591" s="11"/>
      <c r="O591" s="11"/>
      <c r="P591" s="11"/>
      <c r="Q591" s="11"/>
    </row>
    <row r="592" spans="14:17" ht="15.75" customHeight="1" x14ac:dyDescent="0.25">
      <c r="N592" s="11"/>
      <c r="O592" s="11"/>
      <c r="P592" s="11"/>
      <c r="Q592" s="11"/>
    </row>
    <row r="593" spans="14:17" ht="15.75" customHeight="1" x14ac:dyDescent="0.25">
      <c r="N593" s="11"/>
      <c r="O593" s="11"/>
      <c r="P593" s="11"/>
      <c r="Q593" s="11"/>
    </row>
    <row r="594" spans="14:17" ht="15.75" customHeight="1" x14ac:dyDescent="0.25">
      <c r="N594" s="11"/>
      <c r="O594" s="11"/>
      <c r="P594" s="11"/>
      <c r="Q594" s="11"/>
    </row>
    <row r="595" spans="14:17" ht="15.75" customHeight="1" x14ac:dyDescent="0.25">
      <c r="N595" s="11"/>
      <c r="O595" s="11"/>
      <c r="P595" s="11"/>
      <c r="Q595" s="11"/>
    </row>
    <row r="596" spans="14:17" ht="15.75" customHeight="1" x14ac:dyDescent="0.25">
      <c r="N596" s="11"/>
      <c r="O596" s="11"/>
      <c r="P596" s="11"/>
      <c r="Q596" s="11"/>
    </row>
    <row r="597" spans="14:17" ht="15.75" customHeight="1" x14ac:dyDescent="0.25">
      <c r="N597" s="11"/>
      <c r="O597" s="11"/>
      <c r="P597" s="11"/>
      <c r="Q597" s="11"/>
    </row>
    <row r="598" spans="14:17" ht="15.75" customHeight="1" x14ac:dyDescent="0.25">
      <c r="N598" s="11"/>
      <c r="O598" s="11"/>
      <c r="P598" s="11"/>
      <c r="Q598" s="11"/>
    </row>
    <row r="599" spans="14:17" ht="15.75" customHeight="1" x14ac:dyDescent="0.25">
      <c r="N599" s="11"/>
      <c r="O599" s="11"/>
      <c r="P599" s="11"/>
      <c r="Q599" s="11"/>
    </row>
    <row r="600" spans="14:17" ht="15.75" customHeight="1" x14ac:dyDescent="0.25">
      <c r="N600" s="11"/>
      <c r="O600" s="11"/>
      <c r="P600" s="11"/>
      <c r="Q600" s="11"/>
    </row>
    <row r="601" spans="14:17" ht="15.75" customHeight="1" x14ac:dyDescent="0.25">
      <c r="N601" s="11"/>
      <c r="O601" s="11"/>
      <c r="P601" s="11"/>
      <c r="Q601" s="11"/>
    </row>
    <row r="602" spans="14:17" ht="15.75" customHeight="1" x14ac:dyDescent="0.25">
      <c r="N602" s="11"/>
      <c r="O602" s="11"/>
      <c r="P602" s="11"/>
      <c r="Q602" s="11"/>
    </row>
    <row r="603" spans="14:17" ht="15.75" customHeight="1" x14ac:dyDescent="0.25">
      <c r="N603" s="11"/>
      <c r="O603" s="11"/>
      <c r="P603" s="11"/>
      <c r="Q603" s="11"/>
    </row>
    <row r="604" spans="14:17" ht="15.75" customHeight="1" x14ac:dyDescent="0.25">
      <c r="N604" s="11"/>
      <c r="O604" s="11"/>
      <c r="P604" s="11"/>
      <c r="Q604" s="11"/>
    </row>
    <row r="605" spans="14:17" ht="15.75" customHeight="1" x14ac:dyDescent="0.25">
      <c r="N605" s="11"/>
      <c r="O605" s="11"/>
      <c r="P605" s="11"/>
      <c r="Q605" s="11"/>
    </row>
    <row r="606" spans="14:17" ht="15.75" customHeight="1" x14ac:dyDescent="0.25">
      <c r="N606" s="11"/>
      <c r="O606" s="11"/>
      <c r="P606" s="11"/>
      <c r="Q606" s="11"/>
    </row>
    <row r="607" spans="14:17" ht="15.75" customHeight="1" x14ac:dyDescent="0.25">
      <c r="N607" s="11"/>
      <c r="O607" s="11"/>
      <c r="P607" s="11"/>
      <c r="Q607" s="11"/>
    </row>
    <row r="608" spans="14:17" ht="15.75" customHeight="1" x14ac:dyDescent="0.25">
      <c r="N608" s="11"/>
      <c r="O608" s="11"/>
      <c r="P608" s="11"/>
      <c r="Q608" s="11"/>
    </row>
    <row r="609" spans="14:17" ht="15.75" customHeight="1" x14ac:dyDescent="0.25">
      <c r="N609" s="11"/>
      <c r="O609" s="11"/>
      <c r="P609" s="11"/>
      <c r="Q609" s="11"/>
    </row>
    <row r="610" spans="14:17" ht="15.75" customHeight="1" x14ac:dyDescent="0.25">
      <c r="N610" s="11"/>
      <c r="O610" s="11"/>
      <c r="P610" s="11"/>
      <c r="Q610" s="11"/>
    </row>
    <row r="611" spans="14:17" ht="15.75" customHeight="1" x14ac:dyDescent="0.25">
      <c r="N611" s="11"/>
      <c r="O611" s="11"/>
      <c r="P611" s="11"/>
      <c r="Q611" s="11"/>
    </row>
    <row r="612" spans="14:17" ht="15.75" customHeight="1" x14ac:dyDescent="0.25">
      <c r="N612" s="11"/>
      <c r="O612" s="11"/>
      <c r="P612" s="11"/>
      <c r="Q612" s="11"/>
    </row>
    <row r="613" spans="14:17" ht="15.75" customHeight="1" x14ac:dyDescent="0.25">
      <c r="N613" s="11"/>
      <c r="O613" s="11"/>
      <c r="P613" s="11"/>
      <c r="Q613" s="11"/>
    </row>
    <row r="614" spans="14:17" ht="15.75" customHeight="1" x14ac:dyDescent="0.25">
      <c r="N614" s="11"/>
      <c r="O614" s="11"/>
      <c r="P614" s="11"/>
      <c r="Q614" s="11"/>
    </row>
    <row r="615" spans="14:17" ht="15.75" customHeight="1" x14ac:dyDescent="0.25">
      <c r="N615" s="11"/>
      <c r="O615" s="11"/>
      <c r="P615" s="11"/>
      <c r="Q615" s="11"/>
    </row>
    <row r="616" spans="14:17" ht="15.75" customHeight="1" x14ac:dyDescent="0.25">
      <c r="N616" s="11"/>
      <c r="O616" s="11"/>
      <c r="P616" s="11"/>
      <c r="Q616" s="11"/>
    </row>
    <row r="617" spans="14:17" ht="15.75" customHeight="1" x14ac:dyDescent="0.25">
      <c r="N617" s="11"/>
      <c r="O617" s="11"/>
      <c r="P617" s="11"/>
      <c r="Q617" s="11"/>
    </row>
    <row r="618" spans="14:17" ht="15.75" customHeight="1" x14ac:dyDescent="0.25">
      <c r="N618" s="11"/>
      <c r="O618" s="11"/>
      <c r="P618" s="11"/>
      <c r="Q618" s="11"/>
    </row>
    <row r="619" spans="14:17" ht="15.75" customHeight="1" x14ac:dyDescent="0.25">
      <c r="N619" s="11"/>
      <c r="O619" s="11"/>
      <c r="P619" s="11"/>
      <c r="Q619" s="11"/>
    </row>
    <row r="620" spans="14:17" ht="15.75" customHeight="1" x14ac:dyDescent="0.25">
      <c r="N620" s="11"/>
      <c r="O620" s="11"/>
      <c r="P620" s="11"/>
      <c r="Q620" s="11"/>
    </row>
    <row r="621" spans="14:17" ht="15.75" customHeight="1" x14ac:dyDescent="0.25">
      <c r="N621" s="11"/>
      <c r="O621" s="11"/>
      <c r="P621" s="11"/>
      <c r="Q621" s="11"/>
    </row>
    <row r="622" spans="14:17" ht="15.75" customHeight="1" x14ac:dyDescent="0.25">
      <c r="N622" s="11"/>
      <c r="O622" s="11"/>
      <c r="P622" s="11"/>
      <c r="Q622" s="11"/>
    </row>
    <row r="623" spans="14:17" ht="15.75" customHeight="1" x14ac:dyDescent="0.25">
      <c r="N623" s="11"/>
      <c r="O623" s="11"/>
      <c r="P623" s="11"/>
      <c r="Q623" s="11"/>
    </row>
    <row r="624" spans="14:17" ht="15.75" customHeight="1" x14ac:dyDescent="0.25">
      <c r="N624" s="11"/>
      <c r="O624" s="11"/>
      <c r="P624" s="11"/>
      <c r="Q624" s="11"/>
    </row>
    <row r="625" spans="14:17" ht="15.75" customHeight="1" x14ac:dyDescent="0.25">
      <c r="N625" s="11"/>
      <c r="O625" s="11"/>
      <c r="P625" s="11"/>
      <c r="Q625" s="11"/>
    </row>
    <row r="626" spans="14:17" ht="15.75" customHeight="1" x14ac:dyDescent="0.25">
      <c r="N626" s="11"/>
      <c r="O626" s="11"/>
      <c r="P626" s="11"/>
      <c r="Q626" s="11"/>
    </row>
    <row r="627" spans="14:17" ht="15.75" customHeight="1" x14ac:dyDescent="0.25">
      <c r="N627" s="11"/>
      <c r="O627" s="11"/>
      <c r="P627" s="11"/>
      <c r="Q627" s="11"/>
    </row>
    <row r="628" spans="14:17" ht="15.75" customHeight="1" x14ac:dyDescent="0.25">
      <c r="N628" s="11"/>
      <c r="O628" s="11"/>
      <c r="P628" s="11"/>
      <c r="Q628" s="11"/>
    </row>
    <row r="629" spans="14:17" ht="15.75" customHeight="1" x14ac:dyDescent="0.25">
      <c r="N629" s="11"/>
      <c r="O629" s="11"/>
      <c r="P629" s="11"/>
      <c r="Q629" s="11"/>
    </row>
    <row r="630" spans="14:17" ht="15.75" customHeight="1" x14ac:dyDescent="0.25">
      <c r="N630" s="11"/>
      <c r="O630" s="11"/>
      <c r="P630" s="11"/>
      <c r="Q630" s="11"/>
    </row>
    <row r="631" spans="14:17" ht="15.75" customHeight="1" x14ac:dyDescent="0.25">
      <c r="N631" s="11"/>
      <c r="O631" s="11"/>
      <c r="P631" s="11"/>
      <c r="Q631" s="11"/>
    </row>
    <row r="632" spans="14:17" ht="15.75" customHeight="1" x14ac:dyDescent="0.25">
      <c r="N632" s="11"/>
      <c r="O632" s="11"/>
      <c r="P632" s="11"/>
      <c r="Q632" s="11"/>
    </row>
    <row r="633" spans="14:17" ht="15.75" customHeight="1" x14ac:dyDescent="0.25">
      <c r="N633" s="11"/>
      <c r="O633" s="11"/>
      <c r="P633" s="11"/>
      <c r="Q633" s="11"/>
    </row>
    <row r="634" spans="14:17" ht="15.75" customHeight="1" x14ac:dyDescent="0.25">
      <c r="N634" s="11"/>
      <c r="O634" s="11"/>
      <c r="P634" s="11"/>
      <c r="Q634" s="11"/>
    </row>
    <row r="635" spans="14:17" ht="15.75" customHeight="1" x14ac:dyDescent="0.25">
      <c r="N635" s="11"/>
      <c r="O635" s="11"/>
      <c r="P635" s="11"/>
      <c r="Q635" s="11"/>
    </row>
    <row r="636" spans="14:17" ht="15.75" customHeight="1" x14ac:dyDescent="0.25">
      <c r="N636" s="11"/>
      <c r="O636" s="11"/>
      <c r="P636" s="11"/>
      <c r="Q636" s="11"/>
    </row>
    <row r="637" spans="14:17" ht="15.75" customHeight="1" x14ac:dyDescent="0.25">
      <c r="N637" s="11"/>
      <c r="O637" s="11"/>
      <c r="P637" s="11"/>
      <c r="Q637" s="11"/>
    </row>
    <row r="638" spans="14:17" ht="15.75" customHeight="1" x14ac:dyDescent="0.25">
      <c r="N638" s="11"/>
      <c r="O638" s="11"/>
      <c r="P638" s="11"/>
      <c r="Q638" s="11"/>
    </row>
    <row r="639" spans="14:17" ht="15.75" customHeight="1" x14ac:dyDescent="0.25">
      <c r="N639" s="11"/>
      <c r="O639" s="11"/>
      <c r="P639" s="11"/>
      <c r="Q639" s="11"/>
    </row>
    <row r="640" spans="14:17" ht="15.75" customHeight="1" x14ac:dyDescent="0.25">
      <c r="N640" s="11"/>
      <c r="O640" s="11"/>
      <c r="P640" s="11"/>
      <c r="Q640" s="11"/>
    </row>
    <row r="641" spans="14:17" ht="15.75" customHeight="1" x14ac:dyDescent="0.25">
      <c r="N641" s="11"/>
      <c r="O641" s="11"/>
      <c r="P641" s="11"/>
      <c r="Q641" s="11"/>
    </row>
    <row r="642" spans="14:17" ht="15.75" customHeight="1" x14ac:dyDescent="0.25">
      <c r="N642" s="11"/>
      <c r="O642" s="11"/>
      <c r="P642" s="11"/>
      <c r="Q642" s="11"/>
    </row>
    <row r="643" spans="14:17" ht="15.75" customHeight="1" x14ac:dyDescent="0.25">
      <c r="N643" s="11"/>
      <c r="O643" s="11"/>
      <c r="P643" s="11"/>
      <c r="Q643" s="11"/>
    </row>
    <row r="644" spans="14:17" ht="15.75" customHeight="1" x14ac:dyDescent="0.25">
      <c r="N644" s="11"/>
      <c r="O644" s="11"/>
      <c r="P644" s="11"/>
      <c r="Q644" s="11"/>
    </row>
    <row r="645" spans="14:17" ht="15.75" customHeight="1" x14ac:dyDescent="0.25">
      <c r="N645" s="11"/>
      <c r="O645" s="11"/>
      <c r="P645" s="11"/>
      <c r="Q645" s="11"/>
    </row>
    <row r="646" spans="14:17" ht="15.75" customHeight="1" x14ac:dyDescent="0.25">
      <c r="N646" s="11"/>
      <c r="O646" s="11"/>
      <c r="P646" s="11"/>
      <c r="Q646" s="11"/>
    </row>
    <row r="647" spans="14:17" ht="15.75" customHeight="1" x14ac:dyDescent="0.25">
      <c r="N647" s="11"/>
      <c r="O647" s="11"/>
      <c r="P647" s="11"/>
      <c r="Q647" s="11"/>
    </row>
    <row r="648" spans="14:17" ht="15.75" customHeight="1" x14ac:dyDescent="0.25">
      <c r="N648" s="11"/>
      <c r="O648" s="11"/>
      <c r="P648" s="11"/>
      <c r="Q648" s="11"/>
    </row>
    <row r="649" spans="14:17" ht="15.75" customHeight="1" x14ac:dyDescent="0.25">
      <c r="N649" s="11"/>
      <c r="O649" s="11"/>
      <c r="P649" s="11"/>
      <c r="Q649" s="11"/>
    </row>
    <row r="650" spans="14:17" ht="15.75" customHeight="1" x14ac:dyDescent="0.25">
      <c r="N650" s="11"/>
      <c r="O650" s="11"/>
      <c r="P650" s="11"/>
      <c r="Q650" s="11"/>
    </row>
    <row r="651" spans="14:17" ht="15.75" customHeight="1" x14ac:dyDescent="0.25">
      <c r="N651" s="11"/>
      <c r="O651" s="11"/>
      <c r="P651" s="11"/>
      <c r="Q651" s="11"/>
    </row>
    <row r="652" spans="14:17" ht="15.75" customHeight="1" x14ac:dyDescent="0.25">
      <c r="N652" s="11"/>
      <c r="O652" s="11"/>
      <c r="P652" s="11"/>
      <c r="Q652" s="11"/>
    </row>
    <row r="653" spans="14:17" ht="15.75" customHeight="1" x14ac:dyDescent="0.25">
      <c r="N653" s="11"/>
      <c r="O653" s="11"/>
      <c r="P653" s="11"/>
      <c r="Q653" s="11"/>
    </row>
    <row r="654" spans="14:17" ht="15.75" customHeight="1" x14ac:dyDescent="0.25">
      <c r="N654" s="11"/>
      <c r="O654" s="11"/>
      <c r="P654" s="11"/>
      <c r="Q654" s="11"/>
    </row>
    <row r="655" spans="14:17" ht="15.75" customHeight="1" x14ac:dyDescent="0.25">
      <c r="N655" s="11"/>
      <c r="O655" s="11"/>
      <c r="P655" s="11"/>
      <c r="Q655" s="11"/>
    </row>
    <row r="656" spans="14:17" ht="15.75" customHeight="1" x14ac:dyDescent="0.25">
      <c r="N656" s="11"/>
      <c r="O656" s="11"/>
      <c r="P656" s="11"/>
      <c r="Q656" s="11"/>
    </row>
    <row r="657" spans="14:17" ht="15.75" customHeight="1" x14ac:dyDescent="0.25">
      <c r="N657" s="11"/>
      <c r="O657" s="11"/>
      <c r="P657" s="11"/>
      <c r="Q657" s="11"/>
    </row>
    <row r="658" spans="14:17" ht="15.75" customHeight="1" x14ac:dyDescent="0.25">
      <c r="N658" s="11"/>
      <c r="O658" s="11"/>
      <c r="P658" s="11"/>
      <c r="Q658" s="11"/>
    </row>
    <row r="659" spans="14:17" ht="15.75" customHeight="1" x14ac:dyDescent="0.25">
      <c r="N659" s="11"/>
      <c r="O659" s="11"/>
      <c r="P659" s="11"/>
      <c r="Q659" s="11"/>
    </row>
    <row r="660" spans="14:17" ht="15.75" customHeight="1" x14ac:dyDescent="0.25">
      <c r="N660" s="11"/>
      <c r="O660" s="11"/>
      <c r="P660" s="11"/>
      <c r="Q660" s="11"/>
    </row>
    <row r="661" spans="14:17" ht="15.75" customHeight="1" x14ac:dyDescent="0.25">
      <c r="N661" s="11"/>
      <c r="O661" s="11"/>
      <c r="P661" s="11"/>
      <c r="Q661" s="11"/>
    </row>
    <row r="662" spans="14:17" ht="15.75" customHeight="1" x14ac:dyDescent="0.25">
      <c r="N662" s="11"/>
      <c r="O662" s="11"/>
      <c r="P662" s="11"/>
      <c r="Q662" s="11"/>
    </row>
    <row r="663" spans="14:17" ht="15.75" customHeight="1" x14ac:dyDescent="0.25">
      <c r="N663" s="11"/>
      <c r="O663" s="11"/>
      <c r="P663" s="11"/>
      <c r="Q663" s="11"/>
    </row>
    <row r="664" spans="14:17" ht="15.75" customHeight="1" x14ac:dyDescent="0.25">
      <c r="N664" s="11"/>
      <c r="O664" s="11"/>
      <c r="P664" s="11"/>
      <c r="Q664" s="11"/>
    </row>
    <row r="665" spans="14:17" ht="15.75" customHeight="1" x14ac:dyDescent="0.25">
      <c r="N665" s="11"/>
      <c r="O665" s="11"/>
      <c r="P665" s="11"/>
      <c r="Q665" s="11"/>
    </row>
    <row r="666" spans="14:17" ht="15.75" customHeight="1" x14ac:dyDescent="0.25">
      <c r="N666" s="11"/>
      <c r="O666" s="11"/>
      <c r="P666" s="11"/>
      <c r="Q666" s="11"/>
    </row>
    <row r="667" spans="14:17" ht="15.75" customHeight="1" x14ac:dyDescent="0.25">
      <c r="N667" s="11"/>
      <c r="O667" s="11"/>
      <c r="P667" s="11"/>
      <c r="Q667" s="11"/>
    </row>
    <row r="668" spans="14:17" ht="15.75" customHeight="1" x14ac:dyDescent="0.25">
      <c r="N668" s="11"/>
      <c r="O668" s="11"/>
      <c r="P668" s="11"/>
      <c r="Q668" s="11"/>
    </row>
    <row r="669" spans="14:17" ht="15.75" customHeight="1" x14ac:dyDescent="0.25">
      <c r="N669" s="11"/>
      <c r="O669" s="11"/>
      <c r="P669" s="11"/>
      <c r="Q669" s="11"/>
    </row>
    <row r="670" spans="14:17" ht="15.75" customHeight="1" x14ac:dyDescent="0.25">
      <c r="N670" s="11"/>
      <c r="O670" s="11"/>
      <c r="P670" s="11"/>
      <c r="Q670" s="11"/>
    </row>
    <row r="671" spans="14:17" ht="15.75" customHeight="1" x14ac:dyDescent="0.25">
      <c r="N671" s="11"/>
      <c r="O671" s="11"/>
      <c r="P671" s="11"/>
      <c r="Q671" s="11"/>
    </row>
    <row r="672" spans="14:17" ht="15.75" customHeight="1" x14ac:dyDescent="0.25">
      <c r="N672" s="11"/>
      <c r="O672" s="11"/>
      <c r="P672" s="11"/>
      <c r="Q672" s="11"/>
    </row>
    <row r="673" spans="14:17" ht="15.75" customHeight="1" x14ac:dyDescent="0.25">
      <c r="N673" s="11"/>
      <c r="O673" s="11"/>
      <c r="P673" s="11"/>
      <c r="Q673" s="11"/>
    </row>
    <row r="674" spans="14:17" ht="15.75" customHeight="1" x14ac:dyDescent="0.25">
      <c r="N674" s="11"/>
      <c r="O674" s="11"/>
      <c r="P674" s="11"/>
      <c r="Q674" s="11"/>
    </row>
    <row r="675" spans="14:17" ht="15.75" customHeight="1" x14ac:dyDescent="0.25">
      <c r="N675" s="11"/>
      <c r="O675" s="11"/>
      <c r="P675" s="11"/>
      <c r="Q675" s="11"/>
    </row>
    <row r="676" spans="14:17" ht="15.75" customHeight="1" x14ac:dyDescent="0.25">
      <c r="N676" s="11"/>
      <c r="O676" s="11"/>
      <c r="P676" s="11"/>
      <c r="Q676" s="11"/>
    </row>
    <row r="677" spans="14:17" ht="15.75" customHeight="1" x14ac:dyDescent="0.25">
      <c r="N677" s="11"/>
      <c r="O677" s="11"/>
      <c r="P677" s="11"/>
      <c r="Q677" s="11"/>
    </row>
    <row r="678" spans="14:17" ht="15.75" customHeight="1" x14ac:dyDescent="0.25">
      <c r="N678" s="11"/>
      <c r="O678" s="11"/>
      <c r="P678" s="11"/>
      <c r="Q678" s="11"/>
    </row>
    <row r="679" spans="14:17" ht="15.75" customHeight="1" x14ac:dyDescent="0.25">
      <c r="N679" s="11"/>
      <c r="O679" s="11"/>
      <c r="P679" s="11"/>
      <c r="Q679" s="11"/>
    </row>
    <row r="680" spans="14:17" ht="15.75" customHeight="1" x14ac:dyDescent="0.25">
      <c r="N680" s="11"/>
      <c r="O680" s="11"/>
      <c r="P680" s="11"/>
      <c r="Q680" s="11"/>
    </row>
    <row r="681" spans="14:17" ht="15.75" customHeight="1" x14ac:dyDescent="0.25">
      <c r="N681" s="11"/>
      <c r="O681" s="11"/>
      <c r="P681" s="11"/>
      <c r="Q681" s="11"/>
    </row>
    <row r="682" spans="14:17" ht="15.75" customHeight="1" x14ac:dyDescent="0.25">
      <c r="N682" s="11"/>
      <c r="O682" s="11"/>
      <c r="P682" s="11"/>
      <c r="Q682" s="11"/>
    </row>
    <row r="683" spans="14:17" ht="15.75" customHeight="1" x14ac:dyDescent="0.25">
      <c r="N683" s="11"/>
      <c r="O683" s="11"/>
      <c r="P683" s="11"/>
      <c r="Q683" s="11"/>
    </row>
    <row r="684" spans="14:17" ht="15.75" customHeight="1" x14ac:dyDescent="0.25">
      <c r="N684" s="11"/>
      <c r="O684" s="11"/>
      <c r="P684" s="11"/>
      <c r="Q684" s="11"/>
    </row>
    <row r="685" spans="14:17" ht="15.75" customHeight="1" x14ac:dyDescent="0.25">
      <c r="N685" s="11"/>
      <c r="O685" s="11"/>
      <c r="P685" s="11"/>
      <c r="Q685" s="11"/>
    </row>
    <row r="686" spans="14:17" ht="15.75" customHeight="1" x14ac:dyDescent="0.25">
      <c r="N686" s="11"/>
      <c r="O686" s="11"/>
      <c r="P686" s="11"/>
      <c r="Q686" s="11"/>
    </row>
    <row r="687" spans="14:17" ht="15.75" customHeight="1" x14ac:dyDescent="0.25">
      <c r="N687" s="11"/>
      <c r="O687" s="11"/>
      <c r="P687" s="11"/>
      <c r="Q687" s="11"/>
    </row>
    <row r="688" spans="14:17" ht="15.75" customHeight="1" x14ac:dyDescent="0.25">
      <c r="N688" s="11"/>
      <c r="O688" s="11"/>
      <c r="P688" s="11"/>
      <c r="Q688" s="11"/>
    </row>
    <row r="689" spans="14:17" ht="15.75" customHeight="1" x14ac:dyDescent="0.25">
      <c r="N689" s="11"/>
      <c r="O689" s="11"/>
      <c r="P689" s="11"/>
      <c r="Q689" s="11"/>
    </row>
    <row r="690" spans="14:17" ht="15.75" customHeight="1" x14ac:dyDescent="0.25">
      <c r="N690" s="11"/>
      <c r="O690" s="11"/>
      <c r="P690" s="11"/>
      <c r="Q690" s="11"/>
    </row>
    <row r="691" spans="14:17" ht="15.75" customHeight="1" x14ac:dyDescent="0.25">
      <c r="N691" s="11"/>
      <c r="O691" s="11"/>
      <c r="P691" s="11"/>
      <c r="Q691" s="11"/>
    </row>
    <row r="692" spans="14:17" ht="15.75" customHeight="1" x14ac:dyDescent="0.25">
      <c r="N692" s="11"/>
      <c r="O692" s="11"/>
      <c r="P692" s="11"/>
      <c r="Q692" s="11"/>
    </row>
    <row r="693" spans="14:17" ht="15.75" customHeight="1" x14ac:dyDescent="0.25">
      <c r="N693" s="11"/>
      <c r="O693" s="11"/>
      <c r="P693" s="11"/>
      <c r="Q693" s="11"/>
    </row>
    <row r="694" spans="14:17" ht="15.75" customHeight="1" x14ac:dyDescent="0.25">
      <c r="N694" s="11"/>
      <c r="O694" s="11"/>
      <c r="P694" s="11"/>
      <c r="Q694" s="11"/>
    </row>
    <row r="695" spans="14:17" ht="15.75" customHeight="1" x14ac:dyDescent="0.25">
      <c r="N695" s="11"/>
      <c r="O695" s="11"/>
      <c r="P695" s="11"/>
      <c r="Q695" s="11"/>
    </row>
    <row r="696" spans="14:17" ht="15.75" customHeight="1" x14ac:dyDescent="0.25">
      <c r="N696" s="11"/>
      <c r="O696" s="11"/>
      <c r="P696" s="11"/>
      <c r="Q696" s="11"/>
    </row>
    <row r="697" spans="14:17" ht="15.75" customHeight="1" x14ac:dyDescent="0.25">
      <c r="N697" s="11"/>
      <c r="O697" s="11"/>
      <c r="P697" s="11"/>
      <c r="Q697" s="11"/>
    </row>
    <row r="698" spans="14:17" ht="15.75" customHeight="1" x14ac:dyDescent="0.25">
      <c r="N698" s="11"/>
      <c r="O698" s="11"/>
      <c r="P698" s="11"/>
      <c r="Q698" s="11"/>
    </row>
    <row r="699" spans="14:17" ht="15.75" customHeight="1" x14ac:dyDescent="0.25">
      <c r="N699" s="11"/>
      <c r="O699" s="11"/>
      <c r="P699" s="11"/>
      <c r="Q699" s="11"/>
    </row>
    <row r="700" spans="14:17" ht="15.75" customHeight="1" x14ac:dyDescent="0.25">
      <c r="N700" s="11"/>
      <c r="O700" s="11"/>
      <c r="P700" s="11"/>
      <c r="Q700" s="11"/>
    </row>
    <row r="701" spans="14:17" ht="15.75" customHeight="1" x14ac:dyDescent="0.25">
      <c r="N701" s="11"/>
      <c r="O701" s="11"/>
      <c r="P701" s="11"/>
      <c r="Q701" s="11"/>
    </row>
    <row r="702" spans="14:17" ht="15.75" customHeight="1" x14ac:dyDescent="0.25">
      <c r="N702" s="11"/>
      <c r="O702" s="11"/>
      <c r="P702" s="11"/>
      <c r="Q702" s="11"/>
    </row>
    <row r="703" spans="14:17" ht="15.75" customHeight="1" x14ac:dyDescent="0.25">
      <c r="N703" s="11"/>
      <c r="O703" s="11"/>
      <c r="P703" s="11"/>
      <c r="Q703" s="11"/>
    </row>
    <row r="704" spans="14:17" ht="15.75" customHeight="1" x14ac:dyDescent="0.25">
      <c r="N704" s="11"/>
      <c r="O704" s="11"/>
      <c r="P704" s="11"/>
      <c r="Q704" s="11"/>
    </row>
    <row r="705" spans="14:17" ht="15.75" customHeight="1" x14ac:dyDescent="0.25">
      <c r="N705" s="11"/>
      <c r="O705" s="11"/>
      <c r="P705" s="11"/>
      <c r="Q705" s="11"/>
    </row>
    <row r="706" spans="14:17" ht="15.75" customHeight="1" x14ac:dyDescent="0.25">
      <c r="N706" s="11"/>
      <c r="O706" s="11"/>
      <c r="P706" s="11"/>
      <c r="Q706" s="11"/>
    </row>
    <row r="707" spans="14:17" ht="15.75" customHeight="1" x14ac:dyDescent="0.25">
      <c r="N707" s="11"/>
      <c r="O707" s="11"/>
      <c r="P707" s="11"/>
      <c r="Q707" s="11"/>
    </row>
    <row r="708" spans="14:17" ht="15.75" customHeight="1" x14ac:dyDescent="0.25">
      <c r="N708" s="11"/>
      <c r="O708" s="11"/>
      <c r="P708" s="11"/>
      <c r="Q708" s="11"/>
    </row>
    <row r="709" spans="14:17" ht="15.75" customHeight="1" x14ac:dyDescent="0.25">
      <c r="N709" s="11"/>
      <c r="O709" s="11"/>
      <c r="P709" s="11"/>
      <c r="Q709" s="11"/>
    </row>
    <row r="710" spans="14:17" ht="15.75" customHeight="1" x14ac:dyDescent="0.25">
      <c r="N710" s="11"/>
      <c r="O710" s="11"/>
      <c r="P710" s="11"/>
      <c r="Q710" s="11"/>
    </row>
    <row r="711" spans="14:17" ht="15.75" customHeight="1" x14ac:dyDescent="0.25">
      <c r="N711" s="11"/>
      <c r="O711" s="11"/>
      <c r="P711" s="11"/>
      <c r="Q711" s="11"/>
    </row>
    <row r="712" spans="14:17" ht="15.75" customHeight="1" x14ac:dyDescent="0.25">
      <c r="N712" s="11"/>
      <c r="O712" s="11"/>
      <c r="P712" s="11"/>
      <c r="Q712" s="11"/>
    </row>
    <row r="713" spans="14:17" ht="15.75" customHeight="1" x14ac:dyDescent="0.25">
      <c r="N713" s="11"/>
      <c r="O713" s="11"/>
      <c r="P713" s="11"/>
      <c r="Q713" s="11"/>
    </row>
    <row r="714" spans="14:17" ht="15.75" customHeight="1" x14ac:dyDescent="0.25">
      <c r="N714" s="11"/>
      <c r="O714" s="11"/>
      <c r="P714" s="11"/>
      <c r="Q714" s="11"/>
    </row>
    <row r="715" spans="14:17" ht="15.75" customHeight="1" x14ac:dyDescent="0.25">
      <c r="N715" s="11"/>
      <c r="O715" s="11"/>
      <c r="P715" s="11"/>
      <c r="Q715" s="11"/>
    </row>
    <row r="716" spans="14:17" ht="15.75" customHeight="1" x14ac:dyDescent="0.25">
      <c r="N716" s="11"/>
      <c r="O716" s="11"/>
      <c r="P716" s="11"/>
      <c r="Q716" s="11"/>
    </row>
    <row r="717" spans="14:17" ht="15.75" customHeight="1" x14ac:dyDescent="0.25">
      <c r="N717" s="11"/>
      <c r="O717" s="11"/>
      <c r="P717" s="11"/>
      <c r="Q717" s="11"/>
    </row>
    <row r="718" spans="14:17" ht="15.75" customHeight="1" x14ac:dyDescent="0.25">
      <c r="N718" s="11"/>
      <c r="O718" s="11"/>
      <c r="P718" s="11"/>
      <c r="Q718" s="11"/>
    </row>
    <row r="719" spans="14:17" ht="15.75" customHeight="1" x14ac:dyDescent="0.25">
      <c r="N719" s="11"/>
      <c r="O719" s="11"/>
      <c r="P719" s="11"/>
      <c r="Q719" s="11"/>
    </row>
    <row r="720" spans="14:17" ht="15.75" customHeight="1" x14ac:dyDescent="0.25">
      <c r="N720" s="11"/>
      <c r="O720" s="11"/>
      <c r="P720" s="11"/>
      <c r="Q720" s="11"/>
    </row>
    <row r="721" spans="14:17" ht="15.75" customHeight="1" x14ac:dyDescent="0.25">
      <c r="N721" s="11"/>
      <c r="O721" s="11"/>
      <c r="P721" s="11"/>
      <c r="Q721" s="11"/>
    </row>
    <row r="722" spans="14:17" ht="15.75" customHeight="1" x14ac:dyDescent="0.25">
      <c r="N722" s="11"/>
      <c r="O722" s="11"/>
      <c r="P722" s="11"/>
      <c r="Q722" s="11"/>
    </row>
    <row r="723" spans="14:17" ht="15.75" customHeight="1" x14ac:dyDescent="0.25">
      <c r="N723" s="11"/>
      <c r="O723" s="11"/>
      <c r="P723" s="11"/>
      <c r="Q723" s="11"/>
    </row>
    <row r="724" spans="14:17" ht="15.75" customHeight="1" x14ac:dyDescent="0.25">
      <c r="N724" s="11"/>
      <c r="O724" s="11"/>
      <c r="P724" s="11"/>
      <c r="Q724" s="11"/>
    </row>
    <row r="725" spans="14:17" ht="15.75" customHeight="1" x14ac:dyDescent="0.25">
      <c r="N725" s="11"/>
      <c r="O725" s="11"/>
      <c r="P725" s="11"/>
      <c r="Q725" s="11"/>
    </row>
    <row r="726" spans="14:17" ht="15.75" customHeight="1" x14ac:dyDescent="0.25">
      <c r="N726" s="11"/>
      <c r="O726" s="11"/>
      <c r="P726" s="11"/>
      <c r="Q726" s="11"/>
    </row>
    <row r="727" spans="14:17" ht="15.75" customHeight="1" x14ac:dyDescent="0.25">
      <c r="N727" s="11"/>
      <c r="O727" s="11"/>
      <c r="P727" s="11"/>
      <c r="Q727" s="11"/>
    </row>
    <row r="728" spans="14:17" ht="15.75" customHeight="1" x14ac:dyDescent="0.25">
      <c r="N728" s="11"/>
      <c r="O728" s="11"/>
      <c r="P728" s="11"/>
      <c r="Q728" s="11"/>
    </row>
    <row r="729" spans="14:17" ht="15.75" customHeight="1" x14ac:dyDescent="0.25">
      <c r="N729" s="11"/>
      <c r="O729" s="11"/>
      <c r="P729" s="11"/>
      <c r="Q729" s="11"/>
    </row>
    <row r="730" spans="14:17" ht="15.75" customHeight="1" x14ac:dyDescent="0.25">
      <c r="N730" s="11"/>
      <c r="O730" s="11"/>
      <c r="P730" s="11"/>
      <c r="Q730" s="11"/>
    </row>
    <row r="731" spans="14:17" ht="15.75" customHeight="1" x14ac:dyDescent="0.25">
      <c r="N731" s="11"/>
      <c r="O731" s="11"/>
      <c r="P731" s="11"/>
      <c r="Q731" s="11"/>
    </row>
    <row r="732" spans="14:17" ht="15.75" customHeight="1" x14ac:dyDescent="0.25">
      <c r="N732" s="11"/>
      <c r="O732" s="11"/>
      <c r="P732" s="11"/>
      <c r="Q732" s="11"/>
    </row>
    <row r="733" spans="14:17" ht="15.75" customHeight="1" x14ac:dyDescent="0.25">
      <c r="N733" s="11"/>
      <c r="O733" s="11"/>
      <c r="P733" s="11"/>
      <c r="Q733" s="11"/>
    </row>
    <row r="734" spans="14:17" ht="15.75" customHeight="1" x14ac:dyDescent="0.25">
      <c r="N734" s="11"/>
      <c r="O734" s="11"/>
      <c r="P734" s="11"/>
      <c r="Q734" s="11"/>
    </row>
    <row r="735" spans="14:17" ht="15.75" customHeight="1" x14ac:dyDescent="0.25">
      <c r="N735" s="11"/>
      <c r="O735" s="11"/>
      <c r="P735" s="11"/>
      <c r="Q735" s="11"/>
    </row>
    <row r="736" spans="14:17" ht="15.75" customHeight="1" x14ac:dyDescent="0.25">
      <c r="N736" s="11"/>
      <c r="O736" s="11"/>
      <c r="P736" s="11"/>
      <c r="Q736" s="11"/>
    </row>
    <row r="737" spans="14:17" ht="15.75" customHeight="1" x14ac:dyDescent="0.25">
      <c r="N737" s="11"/>
      <c r="O737" s="11"/>
      <c r="P737" s="11"/>
      <c r="Q737" s="11"/>
    </row>
    <row r="738" spans="14:17" ht="15.75" customHeight="1" x14ac:dyDescent="0.25">
      <c r="N738" s="11"/>
      <c r="O738" s="11"/>
      <c r="P738" s="11"/>
      <c r="Q738" s="11"/>
    </row>
    <row r="739" spans="14:17" ht="15.75" customHeight="1" x14ac:dyDescent="0.25">
      <c r="N739" s="11"/>
      <c r="O739" s="11"/>
      <c r="P739" s="11"/>
      <c r="Q739" s="11"/>
    </row>
    <row r="740" spans="14:17" ht="15.75" customHeight="1" x14ac:dyDescent="0.25">
      <c r="N740" s="11"/>
      <c r="O740" s="11"/>
      <c r="P740" s="11"/>
      <c r="Q740" s="11"/>
    </row>
    <row r="741" spans="14:17" ht="15.75" customHeight="1" x14ac:dyDescent="0.25">
      <c r="N741" s="11"/>
      <c r="O741" s="11"/>
      <c r="P741" s="11"/>
      <c r="Q741" s="11"/>
    </row>
    <row r="742" spans="14:17" ht="15.75" customHeight="1" x14ac:dyDescent="0.25">
      <c r="N742" s="11"/>
      <c r="O742" s="11"/>
      <c r="P742" s="11"/>
      <c r="Q742" s="11"/>
    </row>
    <row r="743" spans="14:17" ht="15.75" customHeight="1" x14ac:dyDescent="0.25">
      <c r="N743" s="11"/>
      <c r="O743" s="11"/>
      <c r="P743" s="11"/>
      <c r="Q743" s="11"/>
    </row>
    <row r="744" spans="14:17" ht="15.75" customHeight="1" x14ac:dyDescent="0.25">
      <c r="N744" s="11"/>
      <c r="O744" s="11"/>
      <c r="P744" s="11"/>
      <c r="Q744" s="11"/>
    </row>
    <row r="745" spans="14:17" ht="15.75" customHeight="1" x14ac:dyDescent="0.25">
      <c r="N745" s="11"/>
      <c r="O745" s="11"/>
      <c r="P745" s="11"/>
      <c r="Q745" s="11"/>
    </row>
    <row r="746" spans="14:17" ht="15.75" customHeight="1" x14ac:dyDescent="0.25">
      <c r="N746" s="11"/>
      <c r="O746" s="11"/>
      <c r="P746" s="11"/>
      <c r="Q746" s="11"/>
    </row>
    <row r="747" spans="14:17" ht="15.75" customHeight="1" x14ac:dyDescent="0.25">
      <c r="N747" s="11"/>
      <c r="O747" s="11"/>
      <c r="P747" s="11"/>
      <c r="Q747" s="11"/>
    </row>
    <row r="748" spans="14:17" ht="15.75" customHeight="1" x14ac:dyDescent="0.25">
      <c r="N748" s="11"/>
      <c r="O748" s="11"/>
      <c r="P748" s="11"/>
      <c r="Q748" s="11"/>
    </row>
    <row r="749" spans="14:17" ht="15.75" customHeight="1" x14ac:dyDescent="0.25">
      <c r="N749" s="11"/>
      <c r="O749" s="11"/>
      <c r="P749" s="11"/>
      <c r="Q749" s="11"/>
    </row>
    <row r="750" spans="14:17" ht="15.75" customHeight="1" x14ac:dyDescent="0.25">
      <c r="N750" s="11"/>
      <c r="O750" s="11"/>
      <c r="P750" s="11"/>
      <c r="Q750" s="11"/>
    </row>
    <row r="751" spans="14:17" ht="15.75" customHeight="1" x14ac:dyDescent="0.25">
      <c r="N751" s="11"/>
      <c r="O751" s="11"/>
      <c r="P751" s="11"/>
      <c r="Q751" s="11"/>
    </row>
    <row r="752" spans="14:17" ht="15.75" customHeight="1" x14ac:dyDescent="0.25">
      <c r="N752" s="11"/>
      <c r="O752" s="11"/>
      <c r="P752" s="11"/>
      <c r="Q752" s="11"/>
    </row>
    <row r="753" spans="14:17" ht="15.75" customHeight="1" x14ac:dyDescent="0.25">
      <c r="N753" s="11"/>
      <c r="O753" s="11"/>
      <c r="P753" s="11"/>
      <c r="Q753" s="11"/>
    </row>
    <row r="754" spans="14:17" ht="15.75" customHeight="1" x14ac:dyDescent="0.25">
      <c r="N754" s="11"/>
      <c r="O754" s="11"/>
      <c r="P754" s="11"/>
      <c r="Q754" s="11"/>
    </row>
    <row r="755" spans="14:17" ht="15.75" customHeight="1" x14ac:dyDescent="0.25">
      <c r="N755" s="11"/>
      <c r="O755" s="11"/>
      <c r="P755" s="11"/>
      <c r="Q755" s="11"/>
    </row>
    <row r="756" spans="14:17" ht="15.75" customHeight="1" x14ac:dyDescent="0.25">
      <c r="N756" s="11"/>
      <c r="O756" s="11"/>
      <c r="P756" s="11"/>
      <c r="Q756" s="11"/>
    </row>
    <row r="757" spans="14:17" ht="15.75" customHeight="1" x14ac:dyDescent="0.25">
      <c r="N757" s="11"/>
      <c r="O757" s="11"/>
      <c r="P757" s="11"/>
      <c r="Q757" s="11"/>
    </row>
    <row r="758" spans="14:17" ht="15.75" customHeight="1" x14ac:dyDescent="0.25">
      <c r="N758" s="11"/>
      <c r="O758" s="11"/>
      <c r="P758" s="11"/>
      <c r="Q758" s="11"/>
    </row>
    <row r="759" spans="14:17" ht="15.75" customHeight="1" x14ac:dyDescent="0.25">
      <c r="N759" s="11"/>
      <c r="O759" s="11"/>
      <c r="P759" s="11"/>
      <c r="Q759" s="11"/>
    </row>
    <row r="760" spans="14:17" ht="15.75" customHeight="1" x14ac:dyDescent="0.25">
      <c r="N760" s="11"/>
      <c r="O760" s="11"/>
      <c r="P760" s="11"/>
      <c r="Q760" s="11"/>
    </row>
    <row r="761" spans="14:17" ht="15.75" customHeight="1" x14ac:dyDescent="0.25">
      <c r="N761" s="11"/>
      <c r="O761" s="11"/>
      <c r="P761" s="11"/>
      <c r="Q761" s="11"/>
    </row>
    <row r="762" spans="14:17" ht="15.75" customHeight="1" x14ac:dyDescent="0.25">
      <c r="N762" s="11"/>
      <c r="O762" s="11"/>
      <c r="P762" s="11"/>
      <c r="Q762" s="11"/>
    </row>
    <row r="763" spans="14:17" ht="15.75" customHeight="1" x14ac:dyDescent="0.25">
      <c r="N763" s="11"/>
      <c r="O763" s="11"/>
      <c r="P763" s="11"/>
      <c r="Q763" s="11"/>
    </row>
    <row r="764" spans="14:17" ht="15.75" customHeight="1" x14ac:dyDescent="0.25">
      <c r="N764" s="11"/>
      <c r="O764" s="11"/>
      <c r="P764" s="11"/>
      <c r="Q764" s="11"/>
    </row>
    <row r="765" spans="14:17" ht="15.75" customHeight="1" x14ac:dyDescent="0.25">
      <c r="N765" s="11"/>
      <c r="O765" s="11"/>
      <c r="P765" s="11"/>
      <c r="Q765" s="11"/>
    </row>
    <row r="766" spans="14:17" ht="15.75" customHeight="1" x14ac:dyDescent="0.25">
      <c r="N766" s="11"/>
      <c r="O766" s="11"/>
      <c r="P766" s="11"/>
      <c r="Q766" s="11"/>
    </row>
    <row r="767" spans="14:17" ht="15.75" customHeight="1" x14ac:dyDescent="0.25">
      <c r="N767" s="11"/>
      <c r="O767" s="11"/>
      <c r="P767" s="11"/>
      <c r="Q767" s="11"/>
    </row>
    <row r="768" spans="14:17" ht="15.75" customHeight="1" x14ac:dyDescent="0.25">
      <c r="N768" s="11"/>
      <c r="O768" s="11"/>
      <c r="P768" s="11"/>
      <c r="Q768" s="11"/>
    </row>
    <row r="769" spans="14:17" ht="15.75" customHeight="1" x14ac:dyDescent="0.25">
      <c r="N769" s="11"/>
      <c r="O769" s="11"/>
      <c r="P769" s="11"/>
      <c r="Q769" s="11"/>
    </row>
    <row r="770" spans="14:17" ht="15.75" customHeight="1" x14ac:dyDescent="0.25">
      <c r="N770" s="11"/>
      <c r="O770" s="11"/>
      <c r="P770" s="11"/>
      <c r="Q770" s="11"/>
    </row>
    <row r="771" spans="14:17" ht="15.75" customHeight="1" x14ac:dyDescent="0.25">
      <c r="N771" s="11"/>
      <c r="O771" s="11"/>
      <c r="P771" s="11"/>
      <c r="Q771" s="11"/>
    </row>
    <row r="772" spans="14:17" ht="15.75" customHeight="1" x14ac:dyDescent="0.25">
      <c r="N772" s="11"/>
      <c r="O772" s="11"/>
      <c r="P772" s="11"/>
      <c r="Q772" s="11"/>
    </row>
    <row r="773" spans="14:17" ht="15.75" customHeight="1" x14ac:dyDescent="0.25">
      <c r="N773" s="11"/>
      <c r="O773" s="11"/>
      <c r="P773" s="11"/>
      <c r="Q773" s="11"/>
    </row>
    <row r="774" spans="14:17" ht="15.75" customHeight="1" x14ac:dyDescent="0.25">
      <c r="N774" s="11"/>
      <c r="O774" s="11"/>
      <c r="P774" s="11"/>
      <c r="Q774" s="11"/>
    </row>
    <row r="775" spans="14:17" ht="15.75" customHeight="1" x14ac:dyDescent="0.25">
      <c r="N775" s="11"/>
      <c r="O775" s="11"/>
      <c r="P775" s="11"/>
      <c r="Q775" s="11"/>
    </row>
    <row r="776" spans="14:17" ht="15.75" customHeight="1" x14ac:dyDescent="0.25">
      <c r="N776" s="11"/>
      <c r="O776" s="11"/>
      <c r="P776" s="11"/>
      <c r="Q776" s="11"/>
    </row>
    <row r="777" spans="14:17" ht="15.75" customHeight="1" x14ac:dyDescent="0.25">
      <c r="N777" s="11"/>
      <c r="O777" s="11"/>
      <c r="P777" s="11"/>
      <c r="Q777" s="11"/>
    </row>
    <row r="778" spans="14:17" ht="15.75" customHeight="1" x14ac:dyDescent="0.25">
      <c r="N778" s="11"/>
      <c r="O778" s="11"/>
      <c r="P778" s="11"/>
      <c r="Q778" s="11"/>
    </row>
    <row r="779" spans="14:17" ht="15.75" customHeight="1" x14ac:dyDescent="0.25">
      <c r="N779" s="11"/>
      <c r="O779" s="11"/>
      <c r="P779" s="11"/>
      <c r="Q779" s="11"/>
    </row>
    <row r="780" spans="14:17" ht="15.75" customHeight="1" x14ac:dyDescent="0.25">
      <c r="N780" s="11"/>
      <c r="O780" s="11"/>
      <c r="P780" s="11"/>
      <c r="Q780" s="11"/>
    </row>
    <row r="781" spans="14:17" ht="15.75" customHeight="1" x14ac:dyDescent="0.25">
      <c r="N781" s="11"/>
      <c r="O781" s="11"/>
      <c r="P781" s="11"/>
      <c r="Q781" s="11"/>
    </row>
    <row r="782" spans="14:17" ht="15.75" customHeight="1" x14ac:dyDescent="0.25">
      <c r="N782" s="11"/>
      <c r="O782" s="11"/>
      <c r="P782" s="11"/>
      <c r="Q782" s="11"/>
    </row>
    <row r="783" spans="14:17" ht="15.75" customHeight="1" x14ac:dyDescent="0.25">
      <c r="N783" s="11"/>
      <c r="O783" s="11"/>
      <c r="P783" s="11"/>
      <c r="Q783" s="11"/>
    </row>
    <row r="784" spans="14:17" ht="15.75" customHeight="1" x14ac:dyDescent="0.25">
      <c r="N784" s="11"/>
      <c r="O784" s="11"/>
      <c r="P784" s="11"/>
      <c r="Q784" s="11"/>
    </row>
    <row r="785" spans="14:17" ht="15.75" customHeight="1" x14ac:dyDescent="0.25">
      <c r="N785" s="11"/>
      <c r="O785" s="11"/>
      <c r="P785" s="11"/>
      <c r="Q785" s="11"/>
    </row>
    <row r="786" spans="14:17" ht="15.75" customHeight="1" x14ac:dyDescent="0.25">
      <c r="N786" s="11"/>
      <c r="O786" s="11"/>
      <c r="P786" s="11"/>
      <c r="Q786" s="11"/>
    </row>
    <row r="787" spans="14:17" ht="15.75" customHeight="1" x14ac:dyDescent="0.25">
      <c r="N787" s="11"/>
      <c r="O787" s="11"/>
      <c r="P787" s="11"/>
      <c r="Q787" s="11"/>
    </row>
    <row r="788" spans="14:17" ht="15.75" customHeight="1" x14ac:dyDescent="0.25">
      <c r="N788" s="11"/>
      <c r="O788" s="11"/>
      <c r="P788" s="11"/>
      <c r="Q788" s="11"/>
    </row>
    <row r="789" spans="14:17" ht="15.75" customHeight="1" x14ac:dyDescent="0.25">
      <c r="N789" s="11"/>
      <c r="O789" s="11"/>
      <c r="P789" s="11"/>
      <c r="Q789" s="11"/>
    </row>
    <row r="790" spans="14:17" ht="15.75" customHeight="1" x14ac:dyDescent="0.25">
      <c r="N790" s="11"/>
      <c r="O790" s="11"/>
      <c r="P790" s="11"/>
      <c r="Q790" s="11"/>
    </row>
    <row r="791" spans="14:17" ht="15.75" customHeight="1" x14ac:dyDescent="0.25">
      <c r="N791" s="11"/>
      <c r="O791" s="11"/>
      <c r="P791" s="11"/>
      <c r="Q791" s="11"/>
    </row>
    <row r="792" spans="14:17" ht="15.75" customHeight="1" x14ac:dyDescent="0.25">
      <c r="N792" s="11"/>
      <c r="O792" s="11"/>
      <c r="P792" s="11"/>
      <c r="Q792" s="11"/>
    </row>
    <row r="793" spans="14:17" ht="15.75" customHeight="1" x14ac:dyDescent="0.25">
      <c r="N793" s="11"/>
      <c r="O793" s="11"/>
      <c r="P793" s="11"/>
      <c r="Q793" s="11"/>
    </row>
    <row r="794" spans="14:17" ht="15.75" customHeight="1" x14ac:dyDescent="0.25">
      <c r="N794" s="11"/>
      <c r="O794" s="11"/>
      <c r="P794" s="11"/>
      <c r="Q794" s="11"/>
    </row>
    <row r="795" spans="14:17" ht="15.75" customHeight="1" x14ac:dyDescent="0.25">
      <c r="N795" s="11"/>
      <c r="O795" s="11"/>
      <c r="P795" s="11"/>
      <c r="Q795" s="11"/>
    </row>
    <row r="796" spans="14:17" ht="15.75" customHeight="1" x14ac:dyDescent="0.25">
      <c r="N796" s="11"/>
      <c r="O796" s="11"/>
      <c r="P796" s="11"/>
      <c r="Q796" s="11"/>
    </row>
    <row r="797" spans="14:17" ht="15.75" customHeight="1" x14ac:dyDescent="0.25">
      <c r="N797" s="11"/>
      <c r="O797" s="11"/>
      <c r="P797" s="11"/>
      <c r="Q797" s="11"/>
    </row>
    <row r="798" spans="14:17" ht="15.75" customHeight="1" x14ac:dyDescent="0.25">
      <c r="N798" s="11"/>
      <c r="O798" s="11"/>
      <c r="P798" s="11"/>
      <c r="Q798" s="11"/>
    </row>
    <row r="799" spans="14:17" ht="15.75" customHeight="1" x14ac:dyDescent="0.25">
      <c r="N799" s="11"/>
      <c r="O799" s="11"/>
      <c r="P799" s="11"/>
      <c r="Q799" s="11"/>
    </row>
    <row r="800" spans="14:17" ht="15.75" customHeight="1" x14ac:dyDescent="0.25">
      <c r="N800" s="11"/>
      <c r="O800" s="11"/>
      <c r="P800" s="11"/>
      <c r="Q800" s="11"/>
    </row>
    <row r="801" spans="14:17" ht="15.75" customHeight="1" x14ac:dyDescent="0.25">
      <c r="N801" s="11"/>
      <c r="O801" s="11"/>
      <c r="P801" s="11"/>
      <c r="Q801" s="11"/>
    </row>
    <row r="802" spans="14:17" ht="15.75" customHeight="1" x14ac:dyDescent="0.25">
      <c r="N802" s="11"/>
      <c r="O802" s="11"/>
      <c r="P802" s="11"/>
      <c r="Q802" s="11"/>
    </row>
    <row r="803" spans="14:17" ht="15.75" customHeight="1" x14ac:dyDescent="0.25">
      <c r="N803" s="11"/>
      <c r="O803" s="11"/>
      <c r="P803" s="11"/>
      <c r="Q803" s="11"/>
    </row>
    <row r="804" spans="14:17" ht="15.75" customHeight="1" x14ac:dyDescent="0.25">
      <c r="N804" s="11"/>
      <c r="O804" s="11"/>
      <c r="P804" s="11"/>
      <c r="Q804" s="11"/>
    </row>
    <row r="805" spans="14:17" ht="15.75" customHeight="1" x14ac:dyDescent="0.25">
      <c r="N805" s="11"/>
      <c r="O805" s="11"/>
      <c r="P805" s="11"/>
      <c r="Q805" s="11"/>
    </row>
    <row r="806" spans="14:17" ht="15.75" customHeight="1" x14ac:dyDescent="0.25">
      <c r="N806" s="11"/>
      <c r="O806" s="11"/>
      <c r="P806" s="11"/>
      <c r="Q806" s="11"/>
    </row>
    <row r="807" spans="14:17" ht="15.75" customHeight="1" x14ac:dyDescent="0.25">
      <c r="N807" s="11"/>
      <c r="O807" s="11"/>
      <c r="P807" s="11"/>
      <c r="Q807" s="11"/>
    </row>
    <row r="808" spans="14:17" ht="15.75" customHeight="1" x14ac:dyDescent="0.25">
      <c r="N808" s="11"/>
      <c r="O808" s="11"/>
      <c r="P808" s="11"/>
      <c r="Q808" s="11"/>
    </row>
    <row r="809" spans="14:17" ht="15.75" customHeight="1" x14ac:dyDescent="0.25">
      <c r="N809" s="11"/>
      <c r="O809" s="11"/>
      <c r="P809" s="11"/>
      <c r="Q809" s="11"/>
    </row>
    <row r="810" spans="14:17" ht="15.75" customHeight="1" x14ac:dyDescent="0.25">
      <c r="N810" s="11"/>
      <c r="O810" s="11"/>
      <c r="P810" s="11"/>
      <c r="Q810" s="11"/>
    </row>
    <row r="811" spans="14:17" ht="15.75" customHeight="1" x14ac:dyDescent="0.25">
      <c r="N811" s="11"/>
      <c r="O811" s="11"/>
      <c r="P811" s="11"/>
      <c r="Q811" s="11"/>
    </row>
    <row r="812" spans="14:17" ht="15.75" customHeight="1" x14ac:dyDescent="0.25">
      <c r="N812" s="11"/>
      <c r="O812" s="11"/>
      <c r="P812" s="11"/>
      <c r="Q812" s="11"/>
    </row>
    <row r="813" spans="14:17" ht="15.75" customHeight="1" x14ac:dyDescent="0.25">
      <c r="N813" s="11"/>
      <c r="O813" s="11"/>
      <c r="P813" s="11"/>
      <c r="Q813" s="11"/>
    </row>
    <row r="814" spans="14:17" ht="15.75" customHeight="1" x14ac:dyDescent="0.25">
      <c r="N814" s="11"/>
      <c r="O814" s="11"/>
      <c r="P814" s="11"/>
      <c r="Q814" s="11"/>
    </row>
    <row r="815" spans="14:17" ht="15.75" customHeight="1" x14ac:dyDescent="0.25">
      <c r="N815" s="11"/>
      <c r="O815" s="11"/>
      <c r="P815" s="11"/>
      <c r="Q815" s="11"/>
    </row>
    <row r="816" spans="14:17" ht="15.75" customHeight="1" x14ac:dyDescent="0.25">
      <c r="N816" s="11"/>
      <c r="O816" s="11"/>
      <c r="P816" s="11"/>
      <c r="Q816" s="11"/>
    </row>
    <row r="817" spans="14:17" ht="15.75" customHeight="1" x14ac:dyDescent="0.25">
      <c r="N817" s="11"/>
      <c r="O817" s="11"/>
      <c r="P817" s="11"/>
      <c r="Q817" s="11"/>
    </row>
    <row r="818" spans="14:17" ht="15.75" customHeight="1" x14ac:dyDescent="0.25">
      <c r="N818" s="11"/>
      <c r="O818" s="11"/>
      <c r="P818" s="11"/>
      <c r="Q818" s="11"/>
    </row>
    <row r="819" spans="14:17" ht="15.75" customHeight="1" x14ac:dyDescent="0.25">
      <c r="N819" s="11"/>
      <c r="O819" s="11"/>
      <c r="P819" s="11"/>
      <c r="Q819" s="11"/>
    </row>
    <row r="820" spans="14:17" ht="15.75" customHeight="1" x14ac:dyDescent="0.25">
      <c r="N820" s="11"/>
      <c r="O820" s="11"/>
      <c r="P820" s="11"/>
      <c r="Q820" s="11"/>
    </row>
    <row r="821" spans="14:17" ht="15.75" customHeight="1" x14ac:dyDescent="0.25">
      <c r="N821" s="11"/>
      <c r="O821" s="11"/>
      <c r="P821" s="11"/>
      <c r="Q821" s="11"/>
    </row>
    <row r="822" spans="14:17" ht="15.75" customHeight="1" x14ac:dyDescent="0.25">
      <c r="N822" s="11"/>
      <c r="O822" s="11"/>
      <c r="P822" s="11"/>
      <c r="Q822" s="11"/>
    </row>
    <row r="823" spans="14:17" ht="15.75" customHeight="1" x14ac:dyDescent="0.25">
      <c r="N823" s="11"/>
      <c r="O823" s="11"/>
      <c r="P823" s="11"/>
      <c r="Q823" s="11"/>
    </row>
    <row r="824" spans="14:17" ht="15.75" customHeight="1" x14ac:dyDescent="0.25">
      <c r="N824" s="11"/>
      <c r="O824" s="11"/>
      <c r="P824" s="11"/>
      <c r="Q824" s="11"/>
    </row>
    <row r="825" spans="14:17" ht="15.75" customHeight="1" x14ac:dyDescent="0.25">
      <c r="N825" s="11"/>
      <c r="O825" s="11"/>
      <c r="P825" s="11"/>
      <c r="Q825" s="11"/>
    </row>
    <row r="826" spans="14:17" ht="15.75" customHeight="1" x14ac:dyDescent="0.25">
      <c r="N826" s="11"/>
      <c r="O826" s="11"/>
      <c r="P826" s="11"/>
      <c r="Q826" s="11"/>
    </row>
    <row r="827" spans="14:17" ht="15.75" customHeight="1" x14ac:dyDescent="0.25">
      <c r="N827" s="11"/>
      <c r="O827" s="11"/>
      <c r="P827" s="11"/>
      <c r="Q827" s="11"/>
    </row>
    <row r="828" spans="14:17" ht="15.75" customHeight="1" x14ac:dyDescent="0.25">
      <c r="N828" s="11"/>
      <c r="O828" s="11"/>
      <c r="P828" s="11"/>
      <c r="Q828" s="11"/>
    </row>
    <row r="829" spans="14:17" ht="15.75" customHeight="1" x14ac:dyDescent="0.25">
      <c r="N829" s="11"/>
      <c r="O829" s="11"/>
      <c r="P829" s="11"/>
      <c r="Q829" s="11"/>
    </row>
    <row r="830" spans="14:17" ht="15.75" customHeight="1" x14ac:dyDescent="0.25">
      <c r="N830" s="11"/>
      <c r="O830" s="11"/>
      <c r="P830" s="11"/>
      <c r="Q830" s="11"/>
    </row>
    <row r="831" spans="14:17" ht="15.75" customHeight="1" x14ac:dyDescent="0.25">
      <c r="N831" s="11"/>
      <c r="O831" s="11"/>
      <c r="P831" s="11"/>
      <c r="Q831" s="11"/>
    </row>
    <row r="832" spans="14:17" ht="15.75" customHeight="1" x14ac:dyDescent="0.25">
      <c r="N832" s="11"/>
      <c r="O832" s="11"/>
      <c r="P832" s="11"/>
      <c r="Q832" s="11"/>
    </row>
    <row r="833" spans="14:17" ht="15.75" customHeight="1" x14ac:dyDescent="0.25">
      <c r="N833" s="11"/>
      <c r="O833" s="11"/>
      <c r="P833" s="11"/>
      <c r="Q833" s="11"/>
    </row>
    <row r="834" spans="14:17" ht="15.75" customHeight="1" x14ac:dyDescent="0.25">
      <c r="N834" s="11"/>
      <c r="O834" s="11"/>
      <c r="P834" s="11"/>
      <c r="Q834" s="11"/>
    </row>
    <row r="835" spans="14:17" ht="15.75" customHeight="1" x14ac:dyDescent="0.25">
      <c r="N835" s="11"/>
      <c r="O835" s="11"/>
      <c r="P835" s="11"/>
      <c r="Q835" s="11"/>
    </row>
    <row r="836" spans="14:17" ht="15.75" customHeight="1" x14ac:dyDescent="0.25">
      <c r="N836" s="11"/>
      <c r="O836" s="11"/>
      <c r="P836" s="11"/>
      <c r="Q836" s="11"/>
    </row>
    <row r="837" spans="14:17" ht="15.75" customHeight="1" x14ac:dyDescent="0.25">
      <c r="N837" s="11"/>
      <c r="O837" s="11"/>
      <c r="P837" s="11"/>
      <c r="Q837" s="11"/>
    </row>
    <row r="838" spans="14:17" ht="15.75" customHeight="1" x14ac:dyDescent="0.25">
      <c r="N838" s="11"/>
      <c r="O838" s="11"/>
      <c r="P838" s="11"/>
      <c r="Q838" s="11"/>
    </row>
    <row r="839" spans="14:17" ht="15.75" customHeight="1" x14ac:dyDescent="0.25">
      <c r="N839" s="11"/>
      <c r="O839" s="11"/>
      <c r="P839" s="11"/>
      <c r="Q839" s="11"/>
    </row>
    <row r="840" spans="14:17" ht="15.75" customHeight="1" x14ac:dyDescent="0.25">
      <c r="N840" s="11"/>
      <c r="O840" s="11"/>
      <c r="P840" s="11"/>
      <c r="Q840" s="11"/>
    </row>
    <row r="841" spans="14:17" ht="15.75" customHeight="1" x14ac:dyDescent="0.25">
      <c r="N841" s="11"/>
      <c r="O841" s="11"/>
      <c r="P841" s="11"/>
      <c r="Q841" s="11"/>
    </row>
    <row r="842" spans="14:17" ht="15.75" customHeight="1" x14ac:dyDescent="0.25">
      <c r="N842" s="11"/>
      <c r="O842" s="11"/>
      <c r="P842" s="11"/>
      <c r="Q842" s="11"/>
    </row>
    <row r="843" spans="14:17" ht="15.75" customHeight="1" x14ac:dyDescent="0.25">
      <c r="N843" s="11"/>
      <c r="O843" s="11"/>
      <c r="P843" s="11"/>
      <c r="Q843" s="11"/>
    </row>
    <row r="844" spans="14:17" ht="15.75" customHeight="1" x14ac:dyDescent="0.25">
      <c r="N844" s="11"/>
      <c r="O844" s="11"/>
      <c r="P844" s="11"/>
      <c r="Q844" s="11"/>
    </row>
    <row r="845" spans="14:17" ht="15.75" customHeight="1" x14ac:dyDescent="0.25">
      <c r="N845" s="11"/>
      <c r="O845" s="11"/>
      <c r="P845" s="11"/>
      <c r="Q845" s="11"/>
    </row>
    <row r="846" spans="14:17" ht="15.75" customHeight="1" x14ac:dyDescent="0.25">
      <c r="N846" s="11"/>
      <c r="O846" s="11"/>
      <c r="P846" s="11"/>
      <c r="Q846" s="11"/>
    </row>
    <row r="847" spans="14:17" ht="15.75" customHeight="1" x14ac:dyDescent="0.25">
      <c r="N847" s="11"/>
      <c r="O847" s="11"/>
      <c r="P847" s="11"/>
      <c r="Q847" s="11"/>
    </row>
    <row r="848" spans="14:17" ht="15.75" customHeight="1" x14ac:dyDescent="0.25">
      <c r="N848" s="11"/>
      <c r="O848" s="11"/>
      <c r="P848" s="11"/>
      <c r="Q848" s="11"/>
    </row>
    <row r="849" spans="14:17" ht="15.75" customHeight="1" x14ac:dyDescent="0.25">
      <c r="N849" s="11"/>
      <c r="O849" s="11"/>
      <c r="P849" s="11"/>
      <c r="Q849" s="11"/>
    </row>
    <row r="850" spans="14:17" ht="15.75" customHeight="1" x14ac:dyDescent="0.25">
      <c r="N850" s="11"/>
      <c r="O850" s="11"/>
      <c r="P850" s="11"/>
      <c r="Q850" s="11"/>
    </row>
    <row r="851" spans="14:17" ht="15.75" customHeight="1" x14ac:dyDescent="0.25">
      <c r="N851" s="11"/>
      <c r="O851" s="11"/>
      <c r="P851" s="11"/>
      <c r="Q851" s="11"/>
    </row>
    <row r="852" spans="14:17" ht="15.75" customHeight="1" x14ac:dyDescent="0.25">
      <c r="N852" s="11"/>
      <c r="O852" s="11"/>
      <c r="P852" s="11"/>
      <c r="Q852" s="11"/>
    </row>
    <row r="853" spans="14:17" ht="15.75" customHeight="1" x14ac:dyDescent="0.25">
      <c r="N853" s="11"/>
      <c r="O853" s="11"/>
      <c r="P853" s="11"/>
      <c r="Q853" s="11"/>
    </row>
    <row r="854" spans="14:17" ht="15.75" customHeight="1" x14ac:dyDescent="0.25">
      <c r="N854" s="11"/>
      <c r="O854" s="11"/>
      <c r="P854" s="11"/>
      <c r="Q854" s="11"/>
    </row>
    <row r="855" spans="14:17" ht="15.75" customHeight="1" x14ac:dyDescent="0.25">
      <c r="N855" s="11"/>
      <c r="O855" s="11"/>
      <c r="P855" s="11"/>
      <c r="Q855" s="11"/>
    </row>
    <row r="856" spans="14:17" ht="15.75" customHeight="1" x14ac:dyDescent="0.25">
      <c r="N856" s="11"/>
      <c r="O856" s="11"/>
      <c r="P856" s="11"/>
      <c r="Q856" s="11"/>
    </row>
    <row r="857" spans="14:17" ht="15.75" customHeight="1" x14ac:dyDescent="0.25">
      <c r="N857" s="11"/>
      <c r="O857" s="11"/>
      <c r="P857" s="11"/>
      <c r="Q857" s="11"/>
    </row>
    <row r="858" spans="14:17" ht="15.75" customHeight="1" x14ac:dyDescent="0.25">
      <c r="N858" s="11"/>
      <c r="O858" s="11"/>
      <c r="P858" s="11"/>
      <c r="Q858" s="11"/>
    </row>
    <row r="859" spans="14:17" ht="15.75" customHeight="1" x14ac:dyDescent="0.25">
      <c r="N859" s="11"/>
      <c r="O859" s="11"/>
      <c r="P859" s="11"/>
      <c r="Q859" s="11"/>
    </row>
    <row r="860" spans="14:17" ht="15.75" customHeight="1" x14ac:dyDescent="0.25">
      <c r="N860" s="11"/>
      <c r="O860" s="11"/>
      <c r="P860" s="11"/>
      <c r="Q860" s="11"/>
    </row>
    <row r="861" spans="14:17" ht="15.75" customHeight="1" x14ac:dyDescent="0.25">
      <c r="N861" s="11"/>
      <c r="O861" s="11"/>
      <c r="P861" s="11"/>
      <c r="Q861" s="11"/>
    </row>
    <row r="862" spans="14:17" ht="15.75" customHeight="1" x14ac:dyDescent="0.25">
      <c r="N862" s="11"/>
      <c r="O862" s="11"/>
      <c r="P862" s="11"/>
      <c r="Q862" s="11"/>
    </row>
    <row r="863" spans="14:17" ht="15.75" customHeight="1" x14ac:dyDescent="0.25">
      <c r="N863" s="11"/>
      <c r="O863" s="11"/>
      <c r="P863" s="11"/>
      <c r="Q863" s="11"/>
    </row>
    <row r="864" spans="14:17" ht="15.75" customHeight="1" x14ac:dyDescent="0.25">
      <c r="N864" s="11"/>
      <c r="O864" s="11"/>
      <c r="P864" s="11"/>
      <c r="Q864" s="11"/>
    </row>
    <row r="865" spans="14:17" ht="15.75" customHeight="1" x14ac:dyDescent="0.25">
      <c r="N865" s="11"/>
      <c r="O865" s="11"/>
      <c r="P865" s="11"/>
      <c r="Q865" s="11"/>
    </row>
    <row r="866" spans="14:17" ht="15.75" customHeight="1" x14ac:dyDescent="0.25">
      <c r="N866" s="11"/>
      <c r="O866" s="11"/>
      <c r="P866" s="11"/>
      <c r="Q866" s="11"/>
    </row>
    <row r="867" spans="14:17" ht="15.75" customHeight="1" x14ac:dyDescent="0.25">
      <c r="N867" s="11"/>
      <c r="O867" s="11"/>
      <c r="P867" s="11"/>
      <c r="Q867" s="11"/>
    </row>
    <row r="868" spans="14:17" ht="15.75" customHeight="1" x14ac:dyDescent="0.25">
      <c r="N868" s="11"/>
      <c r="O868" s="11"/>
      <c r="P868" s="11"/>
      <c r="Q868" s="11"/>
    </row>
    <row r="869" spans="14:17" ht="15.75" customHeight="1" x14ac:dyDescent="0.25">
      <c r="N869" s="11"/>
      <c r="O869" s="11"/>
      <c r="P869" s="11"/>
      <c r="Q869" s="11"/>
    </row>
    <row r="870" spans="14:17" ht="15.75" customHeight="1" x14ac:dyDescent="0.25">
      <c r="N870" s="11"/>
      <c r="O870" s="11"/>
      <c r="P870" s="11"/>
      <c r="Q870" s="11"/>
    </row>
    <row r="871" spans="14:17" ht="15.75" customHeight="1" x14ac:dyDescent="0.25">
      <c r="N871" s="11"/>
      <c r="O871" s="11"/>
      <c r="P871" s="11"/>
      <c r="Q871" s="11"/>
    </row>
    <row r="872" spans="14:17" ht="15.75" customHeight="1" x14ac:dyDescent="0.25">
      <c r="N872" s="11"/>
      <c r="O872" s="11"/>
      <c r="P872" s="11"/>
      <c r="Q872" s="11"/>
    </row>
    <row r="873" spans="14:17" ht="15.75" customHeight="1" x14ac:dyDescent="0.25">
      <c r="N873" s="11"/>
      <c r="O873" s="11"/>
      <c r="P873" s="11"/>
      <c r="Q873" s="11"/>
    </row>
    <row r="874" spans="14:17" ht="15.75" customHeight="1" x14ac:dyDescent="0.25">
      <c r="N874" s="11"/>
      <c r="O874" s="11"/>
      <c r="P874" s="11"/>
      <c r="Q874" s="11"/>
    </row>
    <row r="875" spans="14:17" ht="15.75" customHeight="1" x14ac:dyDescent="0.25">
      <c r="N875" s="11"/>
      <c r="O875" s="11"/>
      <c r="P875" s="11"/>
      <c r="Q875" s="11"/>
    </row>
    <row r="876" spans="14:17" ht="15.75" customHeight="1" x14ac:dyDescent="0.25">
      <c r="N876" s="11"/>
      <c r="O876" s="11"/>
      <c r="P876" s="11"/>
      <c r="Q876" s="11"/>
    </row>
    <row r="877" spans="14:17" ht="15.75" customHeight="1" x14ac:dyDescent="0.25">
      <c r="N877" s="11"/>
      <c r="O877" s="11"/>
      <c r="P877" s="11"/>
      <c r="Q877" s="11"/>
    </row>
    <row r="878" spans="14:17" ht="15.75" customHeight="1" x14ac:dyDescent="0.25">
      <c r="N878" s="11"/>
      <c r="O878" s="11"/>
      <c r="P878" s="11"/>
      <c r="Q878" s="11"/>
    </row>
    <row r="879" spans="14:17" ht="15.75" customHeight="1" x14ac:dyDescent="0.25">
      <c r="N879" s="11"/>
      <c r="O879" s="11"/>
      <c r="P879" s="11"/>
      <c r="Q879" s="11"/>
    </row>
    <row r="880" spans="14:17" ht="15.75" customHeight="1" x14ac:dyDescent="0.25">
      <c r="N880" s="11"/>
      <c r="O880" s="11"/>
      <c r="P880" s="11"/>
      <c r="Q880" s="11"/>
    </row>
    <row r="881" spans="14:17" ht="15.75" customHeight="1" x14ac:dyDescent="0.25">
      <c r="N881" s="11"/>
      <c r="O881" s="11"/>
      <c r="P881" s="11"/>
      <c r="Q881" s="11"/>
    </row>
    <row r="882" spans="14:17" ht="15.75" customHeight="1" x14ac:dyDescent="0.25">
      <c r="N882" s="11"/>
      <c r="O882" s="11"/>
      <c r="P882" s="11"/>
      <c r="Q882" s="11"/>
    </row>
    <row r="883" spans="14:17" ht="15.75" customHeight="1" x14ac:dyDescent="0.25">
      <c r="N883" s="11"/>
      <c r="O883" s="11"/>
      <c r="P883" s="11"/>
      <c r="Q883" s="11"/>
    </row>
    <row r="884" spans="14:17" ht="15.75" customHeight="1" x14ac:dyDescent="0.25">
      <c r="N884" s="11"/>
      <c r="O884" s="11"/>
      <c r="P884" s="11"/>
      <c r="Q884" s="11"/>
    </row>
    <row r="885" spans="14:17" ht="15.75" customHeight="1" x14ac:dyDescent="0.25">
      <c r="N885" s="11"/>
      <c r="O885" s="11"/>
      <c r="P885" s="11"/>
      <c r="Q885" s="11"/>
    </row>
    <row r="886" spans="14:17" ht="15.75" customHeight="1" x14ac:dyDescent="0.25">
      <c r="N886" s="11"/>
      <c r="O886" s="11"/>
      <c r="P886" s="11"/>
      <c r="Q886" s="11"/>
    </row>
    <row r="887" spans="14:17" ht="15.75" customHeight="1" x14ac:dyDescent="0.25">
      <c r="N887" s="11"/>
      <c r="O887" s="11"/>
      <c r="P887" s="11"/>
      <c r="Q887" s="11"/>
    </row>
    <row r="888" spans="14:17" ht="15.75" customHeight="1" x14ac:dyDescent="0.25">
      <c r="N888" s="11"/>
      <c r="O888" s="11"/>
      <c r="P888" s="11"/>
      <c r="Q888" s="11"/>
    </row>
    <row r="889" spans="14:17" ht="15.75" customHeight="1" x14ac:dyDescent="0.25">
      <c r="N889" s="11"/>
      <c r="O889" s="11"/>
      <c r="P889" s="11"/>
      <c r="Q889" s="11"/>
    </row>
    <row r="890" spans="14:17" ht="15.75" customHeight="1" x14ac:dyDescent="0.25">
      <c r="N890" s="11"/>
      <c r="O890" s="11"/>
      <c r="P890" s="11"/>
      <c r="Q890" s="11"/>
    </row>
    <row r="891" spans="14:17" ht="15.75" customHeight="1" x14ac:dyDescent="0.25">
      <c r="N891" s="11"/>
      <c r="O891" s="11"/>
      <c r="P891" s="11"/>
      <c r="Q891" s="11"/>
    </row>
    <row r="892" spans="14:17" ht="15.75" customHeight="1" x14ac:dyDescent="0.25">
      <c r="N892" s="11"/>
      <c r="O892" s="11"/>
      <c r="P892" s="11"/>
      <c r="Q892" s="11"/>
    </row>
    <row r="893" spans="14:17" ht="15.75" customHeight="1" x14ac:dyDescent="0.25">
      <c r="N893" s="11"/>
      <c r="O893" s="11"/>
      <c r="P893" s="11"/>
      <c r="Q893" s="11"/>
    </row>
    <row r="894" spans="14:17" ht="15.75" customHeight="1" x14ac:dyDescent="0.25">
      <c r="N894" s="11"/>
      <c r="O894" s="11"/>
      <c r="P894" s="11"/>
      <c r="Q894" s="11"/>
    </row>
    <row r="895" spans="14:17" ht="15.75" customHeight="1" x14ac:dyDescent="0.25">
      <c r="N895" s="11"/>
      <c r="O895" s="11"/>
      <c r="P895" s="11"/>
      <c r="Q895" s="11"/>
    </row>
    <row r="896" spans="14:17" ht="15.75" customHeight="1" x14ac:dyDescent="0.25">
      <c r="N896" s="11"/>
      <c r="O896" s="11"/>
      <c r="P896" s="11"/>
      <c r="Q896" s="11"/>
    </row>
    <row r="897" spans="14:17" ht="15.75" customHeight="1" x14ac:dyDescent="0.25">
      <c r="N897" s="11"/>
      <c r="O897" s="11"/>
      <c r="P897" s="11"/>
      <c r="Q897" s="11"/>
    </row>
    <row r="898" spans="14:17" ht="15.75" customHeight="1" x14ac:dyDescent="0.25">
      <c r="N898" s="11"/>
      <c r="O898" s="11"/>
      <c r="P898" s="11"/>
      <c r="Q898" s="11"/>
    </row>
    <row r="899" spans="14:17" ht="15.75" customHeight="1" x14ac:dyDescent="0.25">
      <c r="N899" s="11"/>
      <c r="O899" s="11"/>
      <c r="P899" s="11"/>
      <c r="Q899" s="11"/>
    </row>
    <row r="900" spans="14:17" ht="15.75" customHeight="1" x14ac:dyDescent="0.25">
      <c r="N900" s="11"/>
      <c r="O900" s="11"/>
      <c r="P900" s="11"/>
      <c r="Q900" s="11"/>
    </row>
    <row r="901" spans="14:17" ht="15.75" customHeight="1" x14ac:dyDescent="0.25">
      <c r="N901" s="11"/>
      <c r="O901" s="11"/>
      <c r="P901" s="11"/>
      <c r="Q901" s="11"/>
    </row>
    <row r="902" spans="14:17" ht="15.75" customHeight="1" x14ac:dyDescent="0.25">
      <c r="N902" s="11"/>
      <c r="O902" s="11"/>
      <c r="P902" s="11"/>
      <c r="Q902" s="11"/>
    </row>
    <row r="903" spans="14:17" ht="15.75" customHeight="1" x14ac:dyDescent="0.25">
      <c r="N903" s="11"/>
      <c r="O903" s="11"/>
      <c r="P903" s="11"/>
      <c r="Q903" s="11"/>
    </row>
    <row r="904" spans="14:17" ht="15.75" customHeight="1" x14ac:dyDescent="0.25">
      <c r="N904" s="11"/>
      <c r="O904" s="11"/>
      <c r="P904" s="11"/>
      <c r="Q904" s="11"/>
    </row>
    <row r="905" spans="14:17" ht="15.75" customHeight="1" x14ac:dyDescent="0.25">
      <c r="N905" s="11"/>
      <c r="O905" s="11"/>
      <c r="P905" s="11"/>
      <c r="Q905" s="11"/>
    </row>
    <row r="906" spans="14:17" ht="15.75" customHeight="1" x14ac:dyDescent="0.25">
      <c r="N906" s="11"/>
      <c r="O906" s="11"/>
      <c r="P906" s="11"/>
      <c r="Q906" s="11"/>
    </row>
    <row r="907" spans="14:17" ht="15.75" customHeight="1" x14ac:dyDescent="0.25">
      <c r="N907" s="11"/>
      <c r="O907" s="11"/>
      <c r="P907" s="11"/>
      <c r="Q907" s="11"/>
    </row>
    <row r="908" spans="14:17" ht="15.75" customHeight="1" x14ac:dyDescent="0.25">
      <c r="N908" s="11"/>
      <c r="O908" s="11"/>
      <c r="P908" s="11"/>
      <c r="Q908" s="11"/>
    </row>
    <row r="909" spans="14:17" ht="15.75" customHeight="1" x14ac:dyDescent="0.25">
      <c r="N909" s="11"/>
      <c r="O909" s="11"/>
      <c r="P909" s="11"/>
      <c r="Q909" s="11"/>
    </row>
    <row r="910" spans="14:17" ht="15.75" customHeight="1" x14ac:dyDescent="0.25">
      <c r="N910" s="11"/>
      <c r="O910" s="11"/>
      <c r="P910" s="11"/>
      <c r="Q910" s="11"/>
    </row>
    <row r="911" spans="14:17" ht="15.75" customHeight="1" x14ac:dyDescent="0.25">
      <c r="N911" s="11"/>
      <c r="O911" s="11"/>
      <c r="P911" s="11"/>
      <c r="Q911" s="11"/>
    </row>
    <row r="912" spans="14:17" ht="15.75" customHeight="1" x14ac:dyDescent="0.25">
      <c r="N912" s="11"/>
      <c r="O912" s="11"/>
      <c r="P912" s="11"/>
      <c r="Q912" s="11"/>
    </row>
    <row r="913" spans="14:17" ht="15.75" customHeight="1" x14ac:dyDescent="0.25">
      <c r="N913" s="11"/>
      <c r="O913" s="11"/>
      <c r="P913" s="11"/>
      <c r="Q913" s="11"/>
    </row>
    <row r="914" spans="14:17" ht="15.75" customHeight="1" x14ac:dyDescent="0.25">
      <c r="N914" s="11"/>
      <c r="O914" s="11"/>
      <c r="P914" s="11"/>
      <c r="Q914" s="11"/>
    </row>
    <row r="915" spans="14:17" ht="15.75" customHeight="1" x14ac:dyDescent="0.25">
      <c r="N915" s="11"/>
      <c r="O915" s="11"/>
      <c r="P915" s="11"/>
      <c r="Q915" s="11"/>
    </row>
    <row r="916" spans="14:17" ht="15.75" customHeight="1" x14ac:dyDescent="0.25">
      <c r="N916" s="11"/>
      <c r="O916" s="11"/>
      <c r="P916" s="11"/>
      <c r="Q916" s="11"/>
    </row>
    <row r="917" spans="14:17" ht="15.75" customHeight="1" x14ac:dyDescent="0.25">
      <c r="N917" s="11"/>
      <c r="O917" s="11"/>
      <c r="P917" s="11"/>
      <c r="Q917" s="11"/>
    </row>
    <row r="918" spans="14:17" ht="15.75" customHeight="1" x14ac:dyDescent="0.25">
      <c r="N918" s="11"/>
      <c r="O918" s="11"/>
      <c r="P918" s="11"/>
      <c r="Q918" s="11"/>
    </row>
    <row r="919" spans="14:17" ht="15.75" customHeight="1" x14ac:dyDescent="0.25">
      <c r="N919" s="11"/>
      <c r="O919" s="11"/>
      <c r="P919" s="11"/>
      <c r="Q919" s="11"/>
    </row>
    <row r="920" spans="14:17" ht="15.75" customHeight="1" x14ac:dyDescent="0.25">
      <c r="N920" s="11"/>
      <c r="O920" s="11"/>
      <c r="P920" s="11"/>
      <c r="Q920" s="11"/>
    </row>
    <row r="921" spans="14:17" ht="15.75" customHeight="1" x14ac:dyDescent="0.25">
      <c r="N921" s="11"/>
      <c r="O921" s="11"/>
      <c r="P921" s="11"/>
      <c r="Q921" s="11"/>
    </row>
    <row r="922" spans="14:17" ht="15.75" customHeight="1" x14ac:dyDescent="0.25">
      <c r="N922" s="11"/>
      <c r="O922" s="11"/>
      <c r="P922" s="11"/>
      <c r="Q922" s="11"/>
    </row>
    <row r="923" spans="14:17" ht="15.75" customHeight="1" x14ac:dyDescent="0.25">
      <c r="N923" s="11"/>
      <c r="O923" s="11"/>
      <c r="P923" s="11"/>
      <c r="Q923" s="11"/>
    </row>
    <row r="924" spans="14:17" ht="15.75" customHeight="1" x14ac:dyDescent="0.25">
      <c r="N924" s="11"/>
      <c r="O924" s="11"/>
      <c r="P924" s="11"/>
      <c r="Q924" s="11"/>
    </row>
    <row r="925" spans="14:17" ht="15.75" customHeight="1" x14ac:dyDescent="0.25">
      <c r="N925" s="11"/>
      <c r="O925" s="11"/>
      <c r="P925" s="11"/>
      <c r="Q925" s="11"/>
    </row>
    <row r="926" spans="14:17" ht="15.75" customHeight="1" x14ac:dyDescent="0.25">
      <c r="N926" s="11"/>
      <c r="O926" s="11"/>
      <c r="P926" s="11"/>
      <c r="Q926" s="11"/>
    </row>
    <row r="927" spans="14:17" ht="15.75" customHeight="1" x14ac:dyDescent="0.25">
      <c r="N927" s="11"/>
      <c r="O927" s="11"/>
      <c r="P927" s="11"/>
      <c r="Q927" s="11"/>
    </row>
    <row r="928" spans="14:17" ht="15.75" customHeight="1" x14ac:dyDescent="0.25">
      <c r="N928" s="11"/>
      <c r="O928" s="11"/>
      <c r="P928" s="11"/>
      <c r="Q928" s="11"/>
    </row>
    <row r="929" spans="14:17" ht="15.75" customHeight="1" x14ac:dyDescent="0.25">
      <c r="N929" s="11"/>
      <c r="O929" s="11"/>
      <c r="P929" s="11"/>
      <c r="Q929" s="11"/>
    </row>
    <row r="930" spans="14:17" ht="15.75" customHeight="1" x14ac:dyDescent="0.25">
      <c r="N930" s="11"/>
      <c r="O930" s="11"/>
      <c r="P930" s="11"/>
      <c r="Q930" s="11"/>
    </row>
    <row r="931" spans="14:17" ht="15.75" customHeight="1" x14ac:dyDescent="0.25">
      <c r="N931" s="11"/>
      <c r="O931" s="11"/>
      <c r="P931" s="11"/>
      <c r="Q931" s="11"/>
    </row>
    <row r="932" spans="14:17" ht="15.75" customHeight="1" x14ac:dyDescent="0.25">
      <c r="N932" s="11"/>
      <c r="O932" s="11"/>
      <c r="P932" s="11"/>
      <c r="Q932" s="11"/>
    </row>
    <row r="933" spans="14:17" ht="15.75" customHeight="1" x14ac:dyDescent="0.25">
      <c r="N933" s="11"/>
      <c r="O933" s="11"/>
      <c r="P933" s="11"/>
      <c r="Q933" s="11"/>
    </row>
    <row r="934" spans="14:17" ht="15.75" customHeight="1" x14ac:dyDescent="0.25">
      <c r="N934" s="11"/>
      <c r="O934" s="11"/>
      <c r="P934" s="11"/>
      <c r="Q934" s="11"/>
    </row>
    <row r="935" spans="14:17" ht="15.75" customHeight="1" x14ac:dyDescent="0.25">
      <c r="N935" s="11"/>
      <c r="O935" s="11"/>
      <c r="P935" s="11"/>
      <c r="Q935" s="11"/>
    </row>
    <row r="936" spans="14:17" ht="15.75" customHeight="1" x14ac:dyDescent="0.25">
      <c r="N936" s="11"/>
      <c r="O936" s="11"/>
      <c r="P936" s="11"/>
      <c r="Q936" s="11"/>
    </row>
    <row r="937" spans="14:17" ht="15.75" customHeight="1" x14ac:dyDescent="0.25">
      <c r="N937" s="11"/>
      <c r="O937" s="11"/>
      <c r="P937" s="11"/>
      <c r="Q937" s="11"/>
    </row>
    <row r="938" spans="14:17" ht="15.75" customHeight="1" x14ac:dyDescent="0.25">
      <c r="N938" s="11"/>
      <c r="O938" s="11"/>
      <c r="P938" s="11"/>
      <c r="Q938" s="11"/>
    </row>
    <row r="939" spans="14:17" ht="15.75" customHeight="1" x14ac:dyDescent="0.25">
      <c r="N939" s="11"/>
      <c r="O939" s="11"/>
      <c r="P939" s="11"/>
      <c r="Q939" s="11"/>
    </row>
    <row r="940" spans="14:17" ht="15.75" customHeight="1" x14ac:dyDescent="0.25">
      <c r="N940" s="11"/>
      <c r="O940" s="11"/>
      <c r="P940" s="11"/>
      <c r="Q940" s="11"/>
    </row>
    <row r="941" spans="14:17" ht="15.75" customHeight="1" x14ac:dyDescent="0.25">
      <c r="N941" s="11"/>
      <c r="O941" s="11"/>
      <c r="P941" s="11"/>
      <c r="Q941" s="11"/>
    </row>
    <row r="942" spans="14:17" ht="15.75" customHeight="1" x14ac:dyDescent="0.25">
      <c r="N942" s="11"/>
      <c r="O942" s="11"/>
      <c r="P942" s="11"/>
      <c r="Q942" s="11"/>
    </row>
    <row r="943" spans="14:17" ht="15.75" customHeight="1" x14ac:dyDescent="0.25">
      <c r="N943" s="11"/>
      <c r="O943" s="11"/>
      <c r="P943" s="11"/>
      <c r="Q943" s="11"/>
    </row>
    <row r="944" spans="14:17" ht="15.75" customHeight="1" x14ac:dyDescent="0.25">
      <c r="N944" s="11"/>
      <c r="O944" s="11"/>
      <c r="P944" s="11"/>
      <c r="Q944" s="11"/>
    </row>
    <row r="945" spans="14:17" ht="15.75" customHeight="1" x14ac:dyDescent="0.25">
      <c r="N945" s="11"/>
      <c r="O945" s="11"/>
      <c r="P945" s="11"/>
      <c r="Q945" s="11"/>
    </row>
    <row r="946" spans="14:17" ht="15.75" customHeight="1" x14ac:dyDescent="0.25">
      <c r="N946" s="11"/>
      <c r="O946" s="11"/>
      <c r="P946" s="11"/>
      <c r="Q946" s="11"/>
    </row>
    <row r="947" spans="14:17" ht="15.75" customHeight="1" x14ac:dyDescent="0.25">
      <c r="N947" s="11"/>
      <c r="O947" s="11"/>
      <c r="P947" s="11"/>
      <c r="Q947" s="11"/>
    </row>
    <row r="948" spans="14:17" ht="15.75" customHeight="1" x14ac:dyDescent="0.25">
      <c r="N948" s="11"/>
      <c r="O948" s="11"/>
      <c r="P948" s="11"/>
      <c r="Q948" s="11"/>
    </row>
    <row r="949" spans="14:17" ht="15.75" customHeight="1" x14ac:dyDescent="0.25">
      <c r="N949" s="11"/>
      <c r="O949" s="11"/>
      <c r="P949" s="11"/>
      <c r="Q949" s="11"/>
    </row>
    <row r="950" spans="14:17" ht="15.75" customHeight="1" x14ac:dyDescent="0.25">
      <c r="N950" s="11"/>
      <c r="O950" s="11"/>
      <c r="P950" s="11"/>
      <c r="Q950" s="11"/>
    </row>
    <row r="951" spans="14:17" ht="15.75" customHeight="1" x14ac:dyDescent="0.25">
      <c r="N951" s="11"/>
      <c r="O951" s="11"/>
      <c r="P951" s="11"/>
      <c r="Q951" s="11"/>
    </row>
    <row r="952" spans="14:17" ht="15.75" customHeight="1" x14ac:dyDescent="0.25">
      <c r="N952" s="11"/>
      <c r="O952" s="11"/>
      <c r="P952" s="11"/>
      <c r="Q952" s="11"/>
    </row>
    <row r="953" spans="14:17" ht="15.75" customHeight="1" x14ac:dyDescent="0.25">
      <c r="N953" s="11"/>
      <c r="O953" s="11"/>
      <c r="P953" s="11"/>
      <c r="Q953" s="11"/>
    </row>
    <row r="954" spans="14:17" ht="15.75" customHeight="1" x14ac:dyDescent="0.25">
      <c r="N954" s="11"/>
      <c r="O954" s="11"/>
      <c r="P954" s="11"/>
      <c r="Q954" s="11"/>
    </row>
    <row r="955" spans="14:17" ht="15.75" customHeight="1" x14ac:dyDescent="0.25">
      <c r="N955" s="11"/>
      <c r="O955" s="11"/>
      <c r="P955" s="11"/>
      <c r="Q955" s="11"/>
    </row>
    <row r="956" spans="14:17" ht="15.75" customHeight="1" x14ac:dyDescent="0.25">
      <c r="N956" s="11"/>
      <c r="O956" s="11"/>
      <c r="P956" s="11"/>
      <c r="Q956" s="11"/>
    </row>
    <row r="957" spans="14:17" ht="15.75" customHeight="1" x14ac:dyDescent="0.25">
      <c r="N957" s="11"/>
      <c r="O957" s="11"/>
      <c r="P957" s="11"/>
      <c r="Q957" s="11"/>
    </row>
    <row r="958" spans="14:17" ht="15.75" customHeight="1" x14ac:dyDescent="0.25">
      <c r="N958" s="11"/>
      <c r="O958" s="11"/>
      <c r="P958" s="11"/>
      <c r="Q958" s="11"/>
    </row>
    <row r="959" spans="14:17" ht="15.75" customHeight="1" x14ac:dyDescent="0.25">
      <c r="N959" s="11"/>
      <c r="O959" s="11"/>
      <c r="P959" s="11"/>
      <c r="Q959" s="11"/>
    </row>
    <row r="960" spans="14:17" ht="15.75" customHeight="1" x14ac:dyDescent="0.25">
      <c r="N960" s="11"/>
      <c r="O960" s="11"/>
      <c r="P960" s="11"/>
      <c r="Q960" s="11"/>
    </row>
    <row r="961" spans="14:17" ht="15.75" customHeight="1" x14ac:dyDescent="0.25">
      <c r="N961" s="11"/>
      <c r="O961" s="11"/>
      <c r="P961" s="11"/>
      <c r="Q961" s="11"/>
    </row>
    <row r="962" spans="14:17" ht="15.75" customHeight="1" x14ac:dyDescent="0.25">
      <c r="N962" s="11"/>
      <c r="O962" s="11"/>
      <c r="P962" s="11"/>
      <c r="Q962" s="11"/>
    </row>
    <row r="963" spans="14:17" ht="15.75" customHeight="1" x14ac:dyDescent="0.25">
      <c r="N963" s="11"/>
      <c r="O963" s="11"/>
      <c r="P963" s="11"/>
      <c r="Q963" s="11"/>
    </row>
    <row r="964" spans="14:17" ht="15.75" customHeight="1" x14ac:dyDescent="0.25">
      <c r="N964" s="11"/>
      <c r="O964" s="11"/>
      <c r="P964" s="11"/>
      <c r="Q964" s="11"/>
    </row>
    <row r="965" spans="14:17" ht="15.75" customHeight="1" x14ac:dyDescent="0.25">
      <c r="N965" s="11"/>
      <c r="O965" s="11"/>
      <c r="P965" s="11"/>
      <c r="Q965" s="11"/>
    </row>
    <row r="966" spans="14:17" ht="15.75" customHeight="1" x14ac:dyDescent="0.25">
      <c r="N966" s="11"/>
      <c r="O966" s="11"/>
      <c r="P966" s="11"/>
      <c r="Q966" s="11"/>
    </row>
    <row r="967" spans="14:17" ht="15.75" customHeight="1" x14ac:dyDescent="0.25">
      <c r="N967" s="11"/>
      <c r="O967" s="11"/>
      <c r="P967" s="11"/>
      <c r="Q967" s="11"/>
    </row>
    <row r="968" spans="14:17" ht="15.75" customHeight="1" x14ac:dyDescent="0.25">
      <c r="N968" s="11"/>
      <c r="O968" s="11"/>
      <c r="P968" s="11"/>
      <c r="Q968" s="11"/>
    </row>
    <row r="969" spans="14:17" ht="15.75" customHeight="1" x14ac:dyDescent="0.25">
      <c r="N969" s="11"/>
      <c r="O969" s="11"/>
      <c r="P969" s="11"/>
      <c r="Q969" s="11"/>
    </row>
    <row r="970" spans="14:17" ht="15.75" customHeight="1" x14ac:dyDescent="0.25">
      <c r="N970" s="11"/>
      <c r="O970" s="11"/>
      <c r="P970" s="11"/>
      <c r="Q970" s="11"/>
    </row>
    <row r="971" spans="14:17" ht="15.75" customHeight="1" x14ac:dyDescent="0.25">
      <c r="N971" s="11"/>
      <c r="O971" s="11"/>
      <c r="P971" s="11"/>
      <c r="Q971" s="11"/>
    </row>
    <row r="972" spans="14:17" ht="15.75" customHeight="1" x14ac:dyDescent="0.25">
      <c r="N972" s="11"/>
      <c r="O972" s="11"/>
      <c r="P972" s="11"/>
      <c r="Q972" s="11"/>
    </row>
    <row r="973" spans="14:17" ht="15.75" customHeight="1" x14ac:dyDescent="0.25">
      <c r="N973" s="11"/>
      <c r="O973" s="11"/>
      <c r="P973" s="11"/>
      <c r="Q973" s="11"/>
    </row>
    <row r="974" spans="14:17" ht="15.75" customHeight="1" x14ac:dyDescent="0.25">
      <c r="N974" s="11"/>
      <c r="O974" s="11"/>
      <c r="P974" s="11"/>
      <c r="Q974" s="11"/>
    </row>
    <row r="975" spans="14:17" ht="15.75" customHeight="1" x14ac:dyDescent="0.25">
      <c r="N975" s="11"/>
      <c r="O975" s="11"/>
      <c r="P975" s="11"/>
      <c r="Q975" s="11"/>
    </row>
    <row r="976" spans="14:17" ht="15.75" customHeight="1" x14ac:dyDescent="0.25">
      <c r="N976" s="11"/>
      <c r="O976" s="11"/>
      <c r="P976" s="11"/>
      <c r="Q976" s="11"/>
    </row>
    <row r="977" spans="14:17" ht="15.75" customHeight="1" x14ac:dyDescent="0.25">
      <c r="N977" s="11"/>
      <c r="O977" s="11"/>
      <c r="P977" s="11"/>
      <c r="Q977" s="11"/>
    </row>
    <row r="978" spans="14:17" ht="15.75" customHeight="1" x14ac:dyDescent="0.25">
      <c r="N978" s="11"/>
      <c r="O978" s="11"/>
      <c r="P978" s="11"/>
      <c r="Q978" s="11"/>
    </row>
    <row r="979" spans="14:17" ht="15.75" customHeight="1" x14ac:dyDescent="0.25">
      <c r="N979" s="11"/>
      <c r="O979" s="11"/>
      <c r="P979" s="11"/>
      <c r="Q979" s="11"/>
    </row>
    <row r="980" spans="14:17" ht="15.75" customHeight="1" x14ac:dyDescent="0.25">
      <c r="N980" s="11"/>
      <c r="O980" s="11"/>
      <c r="P980" s="11"/>
      <c r="Q980" s="11"/>
    </row>
    <row r="981" spans="14:17" ht="15.75" customHeight="1" x14ac:dyDescent="0.25">
      <c r="N981" s="11"/>
      <c r="O981" s="11"/>
      <c r="P981" s="11"/>
      <c r="Q981" s="11"/>
    </row>
    <row r="982" spans="14:17" ht="15.75" customHeight="1" x14ac:dyDescent="0.25">
      <c r="N982" s="11"/>
      <c r="O982" s="11"/>
      <c r="P982" s="11"/>
      <c r="Q982" s="11"/>
    </row>
    <row r="983" spans="14:17" ht="15.75" customHeight="1" x14ac:dyDescent="0.25">
      <c r="N983" s="11"/>
      <c r="O983" s="11"/>
      <c r="P983" s="11"/>
      <c r="Q983" s="11"/>
    </row>
    <row r="984" spans="14:17" ht="15.75" customHeight="1" x14ac:dyDescent="0.25">
      <c r="N984" s="11"/>
      <c r="O984" s="11"/>
      <c r="P984" s="11"/>
      <c r="Q984" s="11"/>
    </row>
    <row r="985" spans="14:17" ht="15.75" customHeight="1" x14ac:dyDescent="0.25">
      <c r="N985" s="11"/>
      <c r="O985" s="11"/>
      <c r="P985" s="11"/>
      <c r="Q985" s="11"/>
    </row>
    <row r="986" spans="14:17" ht="15.75" customHeight="1" x14ac:dyDescent="0.25">
      <c r="N986" s="11"/>
      <c r="O986" s="11"/>
      <c r="P986" s="11"/>
      <c r="Q986" s="11"/>
    </row>
    <row r="987" spans="14:17" ht="15.75" customHeight="1" x14ac:dyDescent="0.25">
      <c r="N987" s="11"/>
      <c r="O987" s="11"/>
      <c r="P987" s="11"/>
      <c r="Q987" s="11"/>
    </row>
    <row r="988" spans="14:17" ht="15.75" customHeight="1" x14ac:dyDescent="0.25">
      <c r="N988" s="11"/>
      <c r="O988" s="11"/>
      <c r="P988" s="11"/>
      <c r="Q988" s="11"/>
    </row>
    <row r="989" spans="14:17" ht="15.75" customHeight="1" x14ac:dyDescent="0.25">
      <c r="N989" s="11"/>
      <c r="O989" s="11"/>
      <c r="P989" s="11"/>
      <c r="Q989" s="11"/>
    </row>
    <row r="990" spans="14:17" ht="15.75" customHeight="1" x14ac:dyDescent="0.25">
      <c r="N990" s="11"/>
      <c r="O990" s="11"/>
      <c r="P990" s="11"/>
      <c r="Q990" s="11"/>
    </row>
    <row r="991" spans="14:17" ht="15.75" customHeight="1" x14ac:dyDescent="0.25">
      <c r="N991" s="11"/>
      <c r="O991" s="11"/>
      <c r="P991" s="11"/>
      <c r="Q991" s="11"/>
    </row>
    <row r="992" spans="14:17" ht="15.75" customHeight="1" x14ac:dyDescent="0.25">
      <c r="N992" s="11"/>
      <c r="O992" s="11"/>
      <c r="P992" s="11"/>
      <c r="Q992" s="11"/>
    </row>
    <row r="993" spans="14:17" ht="15.75" customHeight="1" x14ac:dyDescent="0.25">
      <c r="N993" s="11"/>
      <c r="O993" s="11"/>
      <c r="P993" s="11"/>
      <c r="Q993" s="11"/>
    </row>
    <row r="994" spans="14:17" ht="15.75" customHeight="1" x14ac:dyDescent="0.25">
      <c r="N994" s="11"/>
      <c r="O994" s="11"/>
      <c r="P994" s="11"/>
      <c r="Q994" s="11"/>
    </row>
    <row r="995" spans="14:17" ht="15.75" customHeight="1" x14ac:dyDescent="0.25">
      <c r="N995" s="11"/>
      <c r="O995" s="11"/>
      <c r="P995" s="11"/>
      <c r="Q995" s="11"/>
    </row>
    <row r="996" spans="14:17" ht="15.75" customHeight="1" x14ac:dyDescent="0.25">
      <c r="N996" s="11"/>
      <c r="O996" s="11"/>
      <c r="P996" s="11"/>
      <c r="Q996" s="11"/>
    </row>
    <row r="997" spans="14:17" ht="15.75" customHeight="1" x14ac:dyDescent="0.25">
      <c r="N997" s="11"/>
      <c r="O997" s="11"/>
      <c r="P997" s="11"/>
      <c r="Q997" s="11"/>
    </row>
    <row r="998" spans="14:17" ht="15.75" customHeight="1" x14ac:dyDescent="0.25">
      <c r="N998" s="11"/>
      <c r="O998" s="11"/>
      <c r="P998" s="11"/>
      <c r="Q998" s="11"/>
    </row>
    <row r="999" spans="14:17" ht="15.75" customHeight="1" x14ac:dyDescent="0.25">
      <c r="N999" s="11"/>
      <c r="O999" s="11"/>
      <c r="P999" s="11"/>
      <c r="Q999" s="11"/>
    </row>
    <row r="1000" spans="14:17" ht="15.75" customHeight="1" x14ac:dyDescent="0.25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2578125" defaultRowHeight="15" customHeight="1" x14ac:dyDescent="0.25"/>
  <cols>
    <col min="1" max="1" width="2" customWidth="1"/>
    <col min="2" max="2" width="3" customWidth="1"/>
    <col min="3" max="3" width="26.5703125" customWidth="1"/>
    <col min="4" max="4" width="13.140625" customWidth="1"/>
    <col min="5" max="5" width="8" customWidth="1"/>
    <col min="6" max="6" width="14.140625" customWidth="1"/>
    <col min="7" max="7" width="12" customWidth="1"/>
    <col min="8" max="8" width="1.7109375" customWidth="1"/>
    <col min="9" max="9" width="22.42578125" customWidth="1"/>
    <col min="10" max="10" width="14.140625" customWidth="1"/>
    <col min="11" max="11" width="8" customWidth="1"/>
    <col min="12" max="12" width="14.140625" customWidth="1"/>
    <col min="13" max="13" width="13.140625" customWidth="1"/>
    <col min="14" max="14" width="18.28515625" customWidth="1"/>
    <col min="15" max="15" width="13.140625" customWidth="1"/>
  </cols>
  <sheetData>
    <row r="1" spans="1:26" ht="11.25" customHeight="1" x14ac:dyDescent="0.25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25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25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25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25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25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25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25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25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25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25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25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25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25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25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25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25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25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25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25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25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25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25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25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25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25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25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25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25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25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25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25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25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25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25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25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25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25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25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25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25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25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25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25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25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25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25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25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25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25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25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25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25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25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25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25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25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25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25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25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25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25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25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25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25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25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25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25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25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25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25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25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25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25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25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25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25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25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25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25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25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25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2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25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25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25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25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25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25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25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25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2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25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25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25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25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25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25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25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25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25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2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25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25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25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25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25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25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25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25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2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25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25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25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25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25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25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25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25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25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25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25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25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25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25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25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25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25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2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25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25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25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25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25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25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25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25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2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25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25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25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25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25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25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25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25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25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2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25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25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25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25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25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25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25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25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2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25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25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25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25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25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25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25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25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25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2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25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25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25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25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25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25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25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25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25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2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25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25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25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25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25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25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25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25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25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2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25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25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25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25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25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25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25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25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25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2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25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25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25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25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25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25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25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25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25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2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25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25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25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25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25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25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25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25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25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25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25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2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25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25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25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25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25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25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25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25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25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2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25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25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25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25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25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25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25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25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25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2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25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25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25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25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25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25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25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25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25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2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25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25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25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25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25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25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25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25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25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2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25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25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25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25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25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24" sqref="A24:XFD24"/>
    </sheetView>
  </sheetViews>
  <sheetFormatPr defaultColWidth="14.42578125" defaultRowHeight="15" customHeight="1" x14ac:dyDescent="0.25"/>
  <cols>
    <col min="1" max="1" width="3.85546875" customWidth="1"/>
    <col min="2" max="2" width="2.85546875" customWidth="1"/>
    <col min="3" max="3" width="25.7109375" customWidth="1"/>
    <col min="4" max="4" width="12" customWidth="1"/>
    <col min="5" max="6" width="13.7109375" customWidth="1"/>
    <col min="7" max="7" width="9.7109375" bestFit="1" customWidth="1"/>
    <col min="8" max="11" width="12.7109375" customWidth="1"/>
    <col min="12" max="12" width="11.7109375" customWidth="1"/>
    <col min="13" max="13" width="12.7109375" customWidth="1"/>
    <col min="14" max="14" width="11.7109375" customWidth="1"/>
    <col min="15" max="17" width="12.7109375" customWidth="1"/>
    <col min="18" max="18" width="11.7109375" customWidth="1"/>
    <col min="19" max="21" width="12.7109375" customWidth="1"/>
    <col min="22" max="22" width="12.7109375" bestFit="1" customWidth="1"/>
    <col min="23" max="30" width="12.7109375" customWidth="1"/>
    <col min="31" max="32" width="11.7109375" customWidth="1"/>
  </cols>
  <sheetData>
    <row r="1" spans="1:32" ht="11.25" customHeight="1" x14ac:dyDescent="0.25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25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25">
      <c r="A3" s="562" t="s">
        <v>261</v>
      </c>
      <c r="B3" s="548"/>
      <c r="C3" s="266" t="s">
        <v>156</v>
      </c>
      <c r="D3" s="267"/>
      <c r="E3" s="268">
        <f t="shared" ref="E3:F3" si="0">SUM(E5:E46)</f>
        <v>163184.63999999998</v>
      </c>
      <c r="F3" s="268">
        <f t="shared" si="0"/>
        <v>-928.87529205335613</v>
      </c>
      <c r="G3" s="269">
        <f>1-((E3/SUM(E3:F3)))</f>
        <v>-5.7247598797200983E-3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9834.9900000000034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25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25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1065.4534020000001</v>
      </c>
      <c r="E5" s="289">
        <f>I5+K5+M5+O5+Q5+S5+U5+W5+Y5+AA5+AC5+AE5</f>
        <v>10507.429999999998</v>
      </c>
      <c r="F5" s="289">
        <f t="shared" ref="F5:F12" si="2">J5+L5+N5+P5+R5+T5+V5+X5</f>
        <v>318.52999999999929</v>
      </c>
      <c r="G5" s="269">
        <f t="shared" ref="G5:G12" si="3">1-((E5/SUM(E5:F5)))</f>
        <v>2.9422794837594024E-2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774.39</v>
      </c>
      <c r="AB5" s="278">
        <f t="shared" ref="AB5:AB12" si="13">H5-AA5</f>
        <v>425.61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25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1065.3205679999999</v>
      </c>
      <c r="E6" s="289">
        <f t="shared" ref="E6:E12" si="16">Q6+S6+U6+W6+Y6+AA6+AC6+AE6+I6+K6+M6+O6</f>
        <v>10506.119999999999</v>
      </c>
      <c r="F6" s="289">
        <f t="shared" si="2"/>
        <v>873.81000000000097</v>
      </c>
      <c r="G6" s="269">
        <f t="shared" si="3"/>
        <v>7.6785182334162094E-2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841.86</v>
      </c>
      <c r="AB6" s="278">
        <f t="shared" si="13"/>
        <v>358.14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25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112.834878</v>
      </c>
      <c r="E7" s="289">
        <f t="shared" si="16"/>
        <v>1112.77</v>
      </c>
      <c r="F7" s="289">
        <f t="shared" si="2"/>
        <v>262.85000000000002</v>
      </c>
      <c r="G7" s="269">
        <f t="shared" si="3"/>
        <v>0.19107747779183204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65.38</v>
      </c>
      <c r="AB7" s="278">
        <f t="shared" si="13"/>
        <v>84.62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25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650.58949800000005</v>
      </c>
      <c r="E8" s="289">
        <f t="shared" si="16"/>
        <v>6416.07</v>
      </c>
      <c r="F8" s="289">
        <f t="shared" si="2"/>
        <v>-173.59000000000015</v>
      </c>
      <c r="G8" s="269">
        <f t="shared" si="3"/>
        <v>-2.7807858415245246E-2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672.15</v>
      </c>
      <c r="AB8" s="278">
        <f t="shared" si="13"/>
        <v>-72.149999999999977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25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812.12983800000006</v>
      </c>
      <c r="E9" s="289">
        <f t="shared" si="16"/>
        <v>8009.17</v>
      </c>
      <c r="F9" s="289">
        <f t="shared" si="2"/>
        <v>457.22999999999996</v>
      </c>
      <c r="G9" s="269">
        <f t="shared" si="3"/>
        <v>5.4005244259661689E-2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944.73</v>
      </c>
      <c r="AB9" s="278">
        <f t="shared" si="13"/>
        <v>-244.73000000000002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25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852.1980480000002</v>
      </c>
      <c r="E10" s="289">
        <f t="shared" si="16"/>
        <v>8404.3200000000015</v>
      </c>
      <c r="F10" s="289">
        <f t="shared" si="2"/>
        <v>908.64999999999964</v>
      </c>
      <c r="G10" s="269">
        <f t="shared" si="3"/>
        <v>9.7568230113486809E-2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1088.3600000000001</v>
      </c>
      <c r="AB10" s="278">
        <f t="shared" si="13"/>
        <v>-188.36000000000013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25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295.19061000000005</v>
      </c>
      <c r="E11" s="289">
        <f t="shared" si="16"/>
        <v>2911.15</v>
      </c>
      <c r="F11" s="289">
        <f t="shared" si="2"/>
        <v>261.49000000000012</v>
      </c>
      <c r="G11" s="269">
        <f t="shared" si="3"/>
        <v>8.2420318725099695E-2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120.56</v>
      </c>
      <c r="AB11" s="278">
        <f t="shared" si="13"/>
        <v>229.44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25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740.70570600000008</v>
      </c>
      <c r="E12" s="289">
        <f t="shared" si="16"/>
        <v>7304.79</v>
      </c>
      <c r="F12" s="289">
        <f t="shared" si="2"/>
        <v>-670.36</v>
      </c>
      <c r="G12" s="269">
        <f t="shared" si="3"/>
        <v>-0.10104259145096117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569.72</v>
      </c>
      <c r="AB12" s="278">
        <f t="shared" si="13"/>
        <v>130.27999999999997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25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25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1269.1426800000004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25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16.335540000000002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25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288.71419199999997</v>
      </c>
      <c r="E16" s="289">
        <f t="shared" si="18"/>
        <v>2847.2799999999997</v>
      </c>
      <c r="F16" s="289">
        <f t="shared" si="19"/>
        <v>-173.60000000000002</v>
      </c>
      <c r="G16" s="269">
        <f t="shared" si="20"/>
        <v>-6.4929236109033228E-2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25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210.497274</v>
      </c>
      <c r="E17" s="289">
        <f t="shared" si="18"/>
        <v>2075.91</v>
      </c>
      <c r="F17" s="289">
        <f t="shared" si="19"/>
        <v>-26.949999999999989</v>
      </c>
      <c r="G17" s="269">
        <f t="shared" si="20"/>
        <v>-1.3153014212087921E-2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204.48</v>
      </c>
      <c r="AB17" s="278">
        <f t="shared" si="30"/>
        <v>0.52000000000001023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25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209.48935799999998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25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138.59352000000004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25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108.635904</v>
      </c>
      <c r="E20" s="289">
        <f t="shared" si="18"/>
        <v>1071.3599999999999</v>
      </c>
      <c r="F20" s="289">
        <f t="shared" si="19"/>
        <v>-143.98999999999998</v>
      </c>
      <c r="G20" s="269">
        <f t="shared" si="20"/>
        <v>-0.15526704551581361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25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192.47241</v>
      </c>
      <c r="E21" s="289">
        <f t="shared" si="18"/>
        <v>1898.1499999999999</v>
      </c>
      <c r="F21" s="289">
        <f t="shared" si="19"/>
        <v>-897.36999999999989</v>
      </c>
      <c r="G21" s="269">
        <f t="shared" si="20"/>
        <v>-0.89667059693439111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1000.78</v>
      </c>
      <c r="AB21" s="278">
        <f t="shared" si="30"/>
        <v>-1000.78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25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166.20271200000002</v>
      </c>
      <c r="E22" s="289">
        <f t="shared" si="18"/>
        <v>1639.0800000000002</v>
      </c>
      <c r="F22" s="289">
        <f t="shared" si="19"/>
        <v>-195.78000000000003</v>
      </c>
      <c r="G22" s="269">
        <f t="shared" si="20"/>
        <v>-0.13564747453751824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141.65</v>
      </c>
      <c r="AB22" s="278">
        <f t="shared" si="30"/>
        <v>3.3499999999999943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25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202.8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25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202.8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25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304.20000000000005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25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94.781622000000013</v>
      </c>
      <c r="E26" s="289">
        <f t="shared" si="18"/>
        <v>934.73000000000013</v>
      </c>
      <c r="F26" s="289">
        <f t="shared" si="19"/>
        <v>-92.73</v>
      </c>
      <c r="G26" s="269">
        <f t="shared" si="20"/>
        <v>-0.11013064133016637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81</v>
      </c>
      <c r="AB26" s="278">
        <f t="shared" si="30"/>
        <v>4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25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139.33881000000002</v>
      </c>
      <c r="E27" s="289">
        <f t="shared" si="18"/>
        <v>1374.15</v>
      </c>
      <c r="F27" s="289">
        <f t="shared" si="19"/>
        <v>-61.03</v>
      </c>
      <c r="G27" s="269">
        <f t="shared" si="20"/>
        <v>-4.6477092725721869E-2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358.82</v>
      </c>
      <c r="AB27" s="278">
        <f t="shared" si="30"/>
        <v>-258.82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25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927.69440400000008</v>
      </c>
      <c r="E28" s="289">
        <f t="shared" si="18"/>
        <v>9148.86</v>
      </c>
      <c r="F28" s="289">
        <f t="shared" si="19"/>
        <v>1510.059999999999</v>
      </c>
      <c r="G28" s="269">
        <f t="shared" si="20"/>
        <v>0.14167101357360778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529.46</v>
      </c>
      <c r="AB28" s="278">
        <f t="shared" si="30"/>
        <v>670.54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25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103.6815</v>
      </c>
      <c r="E29" s="289">
        <f t="shared" si="18"/>
        <v>1022.5</v>
      </c>
      <c r="F29" s="289">
        <f t="shared" si="19"/>
        <v>121.09</v>
      </c>
      <c r="G29" s="269">
        <f t="shared" si="20"/>
        <v>0.10588585069823964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95.42</v>
      </c>
      <c r="AB29" s="278">
        <f t="shared" si="30"/>
        <v>24.58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25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92.488968</v>
      </c>
      <c r="E30" s="289">
        <f t="shared" si="18"/>
        <v>912.12</v>
      </c>
      <c r="F30" s="289">
        <f t="shared" si="19"/>
        <v>-178.61999999999998</v>
      </c>
      <c r="G30" s="269">
        <f t="shared" si="20"/>
        <v>-0.24351738241308785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22.35</v>
      </c>
      <c r="AB30" s="278">
        <f t="shared" si="30"/>
        <v>52.65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25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64.469105999999996</v>
      </c>
      <c r="E31" s="289">
        <f t="shared" si="18"/>
        <v>635.79</v>
      </c>
      <c r="F31" s="289">
        <f t="shared" si="19"/>
        <v>51.749999999999986</v>
      </c>
      <c r="G31" s="269">
        <f t="shared" si="20"/>
        <v>7.5268348023387777E-2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22.35</v>
      </c>
      <c r="AB31" s="278">
        <f t="shared" si="30"/>
        <v>52.65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25">
      <c r="D32" s="39"/>
    </row>
    <row r="33" spans="1:32" ht="11.25" customHeight="1" x14ac:dyDescent="0.25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319.41000000000003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25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292.03199999999998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25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22.815000000000001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25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22.815000000000001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25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41.067000000000007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25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365.04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25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342.22500000000002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25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91.26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25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77.570999999999998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25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209.89800000000002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25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41.067000000000007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25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25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40.56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25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4354.4019479999997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25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25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25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8830.0782959999997</v>
      </c>
      <c r="E49" s="268">
        <f t="shared" ref="E49:E52" si="65">Q49+S49+U49+W49+Y49+AA49+AC49+AE49+I49+K49+M49+O49</f>
        <v>87081.64</v>
      </c>
      <c r="F49" s="268">
        <f>E49-('Proposed Budget'!J68*14)</f>
        <v>22712.071956380008</v>
      </c>
      <c r="G49" s="246">
        <f t="shared" ref="G49:G50" si="66">(E49/(E49-F49))-1</f>
        <v>0.35283865725165642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4729.32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25">
      <c r="A50" s="286" t="s">
        <v>226</v>
      </c>
      <c r="B50" s="255">
        <v>39</v>
      </c>
      <c r="C50" s="292" t="s">
        <v>266</v>
      </c>
      <c r="D50" s="288">
        <f t="shared" ca="1" si="64"/>
        <v>5978.8634099999999</v>
      </c>
      <c r="E50" s="268">
        <f t="shared" si="65"/>
        <v>58963.149999999994</v>
      </c>
      <c r="F50" s="268">
        <f>E50-('Proposed Budget'!J44*14)</f>
        <v>20270.180930000002</v>
      </c>
      <c r="G50" s="246">
        <f t="shared" si="66"/>
        <v>0.52387246099747298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5869.08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25">
      <c r="A51" s="286" t="s">
        <v>226</v>
      </c>
      <c r="B51" s="255">
        <v>40</v>
      </c>
      <c r="C51" s="292" t="s">
        <v>267</v>
      </c>
      <c r="D51" s="288">
        <f t="shared" ca="1" si="64"/>
        <v>1251.3206160000002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25">
      <c r="A52" s="286" t="s">
        <v>226</v>
      </c>
      <c r="B52" s="255">
        <v>41</v>
      </c>
      <c r="C52" s="292" t="s">
        <v>189</v>
      </c>
      <c r="D52" s="288">
        <f t="shared" ca="1" si="64"/>
        <v>811.2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25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25">
      <c r="A54" s="188"/>
      <c r="B54" s="293"/>
      <c r="C54" s="294"/>
      <c r="D54" s="122"/>
      <c r="E54" s="297">
        <f>SUM(E49:E52)</f>
        <v>166385.22999999998</v>
      </c>
      <c r="F54" s="297">
        <f>F49+F50+E52</f>
        <v>50982.252886380011</v>
      </c>
      <c r="G54" s="246">
        <f>(E54/(E54-F54))-1</f>
        <v>0.44177588968251191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13035.58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25">
      <c r="D55" s="11"/>
    </row>
    <row r="56" spans="1:31" ht="15.75" customHeight="1" x14ac:dyDescent="0.25">
      <c r="D56" s="11"/>
    </row>
    <row r="57" spans="1:31" ht="15.75" customHeight="1" x14ac:dyDescent="0.25">
      <c r="D57" s="11"/>
    </row>
    <row r="58" spans="1:31" ht="15.75" customHeight="1" x14ac:dyDescent="0.25">
      <c r="D58" s="11"/>
    </row>
    <row r="59" spans="1:31" ht="15.75" customHeight="1" x14ac:dyDescent="0.25">
      <c r="D59" s="11"/>
    </row>
    <row r="60" spans="1:31" ht="15.75" customHeight="1" x14ac:dyDescent="0.25">
      <c r="D60" s="11"/>
    </row>
    <row r="61" spans="1:31" ht="15.75" customHeight="1" x14ac:dyDescent="0.25">
      <c r="D61" s="11"/>
    </row>
    <row r="62" spans="1:31" ht="15.75" customHeight="1" x14ac:dyDescent="0.25">
      <c r="D62" s="11"/>
    </row>
    <row r="63" spans="1:31" ht="15.75" customHeight="1" x14ac:dyDescent="0.25">
      <c r="D63" s="11"/>
    </row>
    <row r="64" spans="1:31" ht="15.75" customHeight="1" x14ac:dyDescent="0.25">
      <c r="D64" s="11"/>
    </row>
    <row r="65" spans="4:4" ht="15.75" customHeight="1" x14ac:dyDescent="0.25">
      <c r="D65" s="11"/>
    </row>
    <row r="66" spans="4:4" ht="15.75" customHeight="1" x14ac:dyDescent="0.25">
      <c r="D66" s="11"/>
    </row>
    <row r="67" spans="4:4" ht="15.75" customHeight="1" x14ac:dyDescent="0.25">
      <c r="D67" s="11"/>
    </row>
    <row r="68" spans="4:4" ht="15.75" customHeight="1" x14ac:dyDescent="0.25">
      <c r="D68" s="11"/>
    </row>
    <row r="69" spans="4:4" ht="15.75" customHeight="1" x14ac:dyDescent="0.25">
      <c r="D69" s="11"/>
    </row>
    <row r="70" spans="4:4" ht="15.75" customHeight="1" x14ac:dyDescent="0.25">
      <c r="D70" s="11"/>
    </row>
    <row r="71" spans="4:4" ht="15.75" customHeight="1" x14ac:dyDescent="0.25">
      <c r="D71" s="11"/>
    </row>
    <row r="72" spans="4:4" ht="15.75" customHeight="1" x14ac:dyDescent="0.25">
      <c r="D72" s="11"/>
    </row>
    <row r="73" spans="4:4" ht="15.75" customHeight="1" x14ac:dyDescent="0.25">
      <c r="D73" s="11"/>
    </row>
    <row r="74" spans="4:4" ht="15.75" customHeight="1" x14ac:dyDescent="0.25">
      <c r="D74" s="11"/>
    </row>
    <row r="75" spans="4:4" ht="15.75" customHeight="1" x14ac:dyDescent="0.25">
      <c r="D75" s="11"/>
    </row>
    <row r="76" spans="4:4" ht="15.75" customHeight="1" x14ac:dyDescent="0.25">
      <c r="D76" s="11"/>
    </row>
    <row r="77" spans="4:4" ht="15.75" customHeight="1" x14ac:dyDescent="0.25">
      <c r="D77" s="11"/>
    </row>
    <row r="78" spans="4:4" ht="15.75" customHeight="1" x14ac:dyDescent="0.25">
      <c r="D78" s="11"/>
    </row>
    <row r="79" spans="4:4" ht="15.75" customHeight="1" x14ac:dyDescent="0.25">
      <c r="D79" s="11"/>
    </row>
    <row r="80" spans="4:4" ht="15.75" customHeight="1" x14ac:dyDescent="0.25">
      <c r="D80" s="11"/>
    </row>
    <row r="81" spans="4:4" ht="15.75" customHeight="1" x14ac:dyDescent="0.25">
      <c r="D81" s="11"/>
    </row>
    <row r="82" spans="4:4" ht="15.75" customHeight="1" x14ac:dyDescent="0.25">
      <c r="D82" s="11"/>
    </row>
    <row r="83" spans="4:4" ht="15.75" customHeight="1" x14ac:dyDescent="0.25">
      <c r="D83" s="11"/>
    </row>
    <row r="84" spans="4:4" ht="15.75" customHeight="1" x14ac:dyDescent="0.25">
      <c r="D84" s="11"/>
    </row>
    <row r="85" spans="4:4" ht="15.75" customHeight="1" x14ac:dyDescent="0.25">
      <c r="D85" s="11"/>
    </row>
    <row r="86" spans="4:4" ht="15.75" customHeight="1" x14ac:dyDescent="0.25">
      <c r="D86" s="11"/>
    </row>
    <row r="87" spans="4:4" ht="15.75" customHeight="1" x14ac:dyDescent="0.25">
      <c r="D87" s="11"/>
    </row>
    <row r="88" spans="4:4" ht="15.75" customHeight="1" x14ac:dyDescent="0.25">
      <c r="D88" s="11"/>
    </row>
    <row r="89" spans="4:4" ht="15.75" customHeight="1" x14ac:dyDescent="0.25">
      <c r="D89" s="11"/>
    </row>
    <row r="90" spans="4:4" ht="15.75" customHeight="1" x14ac:dyDescent="0.25">
      <c r="D90" s="11"/>
    </row>
    <row r="91" spans="4:4" ht="15.75" customHeight="1" x14ac:dyDescent="0.25">
      <c r="D91" s="11"/>
    </row>
    <row r="92" spans="4:4" ht="15.75" customHeight="1" x14ac:dyDescent="0.25">
      <c r="D92" s="11"/>
    </row>
    <row r="93" spans="4:4" ht="15.75" customHeight="1" x14ac:dyDescent="0.25">
      <c r="D93" s="11"/>
    </row>
    <row r="94" spans="4:4" ht="15.75" customHeight="1" x14ac:dyDescent="0.25">
      <c r="D94" s="11"/>
    </row>
    <row r="95" spans="4:4" ht="15.75" customHeight="1" x14ac:dyDescent="0.25">
      <c r="D95" s="11"/>
    </row>
    <row r="96" spans="4:4" ht="15.75" customHeight="1" x14ac:dyDescent="0.25">
      <c r="D96" s="11"/>
    </row>
    <row r="97" spans="4:4" ht="15.75" customHeight="1" x14ac:dyDescent="0.25">
      <c r="D97" s="11"/>
    </row>
    <row r="98" spans="4:4" ht="15.75" customHeight="1" x14ac:dyDescent="0.25">
      <c r="D98" s="11"/>
    </row>
    <row r="99" spans="4:4" ht="15.75" customHeight="1" x14ac:dyDescent="0.25">
      <c r="D99" s="11"/>
    </row>
    <row r="100" spans="4:4" ht="15.75" customHeight="1" x14ac:dyDescent="0.25">
      <c r="D100" s="11"/>
    </row>
    <row r="101" spans="4:4" ht="15.75" customHeight="1" x14ac:dyDescent="0.25">
      <c r="D101" s="11"/>
    </row>
    <row r="102" spans="4:4" ht="15.75" customHeight="1" x14ac:dyDescent="0.25">
      <c r="D102" s="11"/>
    </row>
    <row r="103" spans="4:4" ht="15.75" customHeight="1" x14ac:dyDescent="0.25">
      <c r="D103" s="11"/>
    </row>
    <row r="104" spans="4:4" ht="15.75" customHeight="1" x14ac:dyDescent="0.25">
      <c r="D104" s="11"/>
    </row>
    <row r="105" spans="4:4" ht="15.75" customHeight="1" x14ac:dyDescent="0.25">
      <c r="D105" s="11"/>
    </row>
    <row r="106" spans="4:4" ht="15.75" customHeight="1" x14ac:dyDescent="0.25">
      <c r="D106" s="11"/>
    </row>
    <row r="107" spans="4:4" ht="15.75" customHeight="1" x14ac:dyDescent="0.25">
      <c r="D107" s="11"/>
    </row>
    <row r="108" spans="4:4" ht="15.75" customHeight="1" x14ac:dyDescent="0.25">
      <c r="D108" s="11"/>
    </row>
    <row r="109" spans="4:4" ht="15.75" customHeight="1" x14ac:dyDescent="0.25">
      <c r="D109" s="11"/>
    </row>
    <row r="110" spans="4:4" ht="15.75" customHeight="1" x14ac:dyDescent="0.25">
      <c r="D110" s="11"/>
    </row>
    <row r="111" spans="4:4" ht="15.75" customHeight="1" x14ac:dyDescent="0.25">
      <c r="D111" s="11"/>
    </row>
    <row r="112" spans="4:4" ht="15.75" customHeight="1" x14ac:dyDescent="0.25">
      <c r="D112" s="11"/>
    </row>
    <row r="113" spans="4:4" ht="15.75" customHeight="1" x14ac:dyDescent="0.25">
      <c r="D113" s="11"/>
    </row>
    <row r="114" spans="4:4" ht="15.75" customHeight="1" x14ac:dyDescent="0.25">
      <c r="D114" s="11"/>
    </row>
    <row r="115" spans="4:4" ht="15.75" customHeight="1" x14ac:dyDescent="0.25">
      <c r="D115" s="11"/>
    </row>
    <row r="116" spans="4:4" ht="15.75" customHeight="1" x14ac:dyDescent="0.25">
      <c r="D116" s="11"/>
    </row>
    <row r="117" spans="4:4" ht="15.75" customHeight="1" x14ac:dyDescent="0.25">
      <c r="D117" s="11"/>
    </row>
    <row r="118" spans="4:4" ht="15.75" customHeight="1" x14ac:dyDescent="0.25">
      <c r="D118" s="11"/>
    </row>
    <row r="119" spans="4:4" ht="15.75" customHeight="1" x14ac:dyDescent="0.25">
      <c r="D119" s="11"/>
    </row>
    <row r="120" spans="4:4" ht="15.75" customHeight="1" x14ac:dyDescent="0.25">
      <c r="D120" s="11"/>
    </row>
    <row r="121" spans="4:4" ht="15.75" customHeight="1" x14ac:dyDescent="0.25">
      <c r="D121" s="11"/>
    </row>
    <row r="122" spans="4:4" ht="15.75" customHeight="1" x14ac:dyDescent="0.25">
      <c r="D122" s="11"/>
    </row>
    <row r="123" spans="4:4" ht="15.75" customHeight="1" x14ac:dyDescent="0.25">
      <c r="D123" s="11"/>
    </row>
    <row r="124" spans="4:4" ht="15.75" customHeight="1" x14ac:dyDescent="0.25">
      <c r="D124" s="11"/>
    </row>
    <row r="125" spans="4:4" ht="15.75" customHeight="1" x14ac:dyDescent="0.25">
      <c r="D125" s="11"/>
    </row>
    <row r="126" spans="4:4" ht="15.75" customHeight="1" x14ac:dyDescent="0.25">
      <c r="D126" s="11"/>
    </row>
    <row r="127" spans="4:4" ht="15.75" customHeight="1" x14ac:dyDescent="0.25">
      <c r="D127" s="11"/>
    </row>
    <row r="128" spans="4:4" ht="15.75" customHeight="1" x14ac:dyDescent="0.25">
      <c r="D128" s="11"/>
    </row>
    <row r="129" spans="4:4" ht="15.75" customHeight="1" x14ac:dyDescent="0.25">
      <c r="D129" s="11"/>
    </row>
    <row r="130" spans="4:4" ht="15.75" customHeight="1" x14ac:dyDescent="0.25">
      <c r="D130" s="11"/>
    </row>
    <row r="131" spans="4:4" ht="15.75" customHeight="1" x14ac:dyDescent="0.25">
      <c r="D131" s="11"/>
    </row>
    <row r="132" spans="4:4" ht="15.75" customHeight="1" x14ac:dyDescent="0.25">
      <c r="D132" s="11"/>
    </row>
    <row r="133" spans="4:4" ht="15.75" customHeight="1" x14ac:dyDescent="0.25">
      <c r="D133" s="11"/>
    </row>
    <row r="134" spans="4:4" ht="15.75" customHeight="1" x14ac:dyDescent="0.25">
      <c r="D134" s="11"/>
    </row>
    <row r="135" spans="4:4" ht="15.75" customHeight="1" x14ac:dyDescent="0.25">
      <c r="D135" s="11"/>
    </row>
    <row r="136" spans="4:4" ht="15.75" customHeight="1" x14ac:dyDescent="0.25">
      <c r="D136" s="11"/>
    </row>
    <row r="137" spans="4:4" ht="15.75" customHeight="1" x14ac:dyDescent="0.25">
      <c r="D137" s="11"/>
    </row>
    <row r="138" spans="4:4" ht="15.75" customHeight="1" x14ac:dyDescent="0.25">
      <c r="D138" s="11"/>
    </row>
    <row r="139" spans="4:4" ht="15.75" customHeight="1" x14ac:dyDescent="0.25">
      <c r="D139" s="11"/>
    </row>
    <row r="140" spans="4:4" ht="15.75" customHeight="1" x14ac:dyDescent="0.25">
      <c r="D140" s="11"/>
    </row>
    <row r="141" spans="4:4" ht="15.75" customHeight="1" x14ac:dyDescent="0.25">
      <c r="D141" s="11"/>
    </row>
    <row r="142" spans="4:4" ht="15.75" customHeight="1" x14ac:dyDescent="0.25">
      <c r="D142" s="11"/>
    </row>
    <row r="143" spans="4:4" ht="15.75" customHeight="1" x14ac:dyDescent="0.25">
      <c r="D143" s="11"/>
    </row>
    <row r="144" spans="4:4" ht="15.75" customHeight="1" x14ac:dyDescent="0.25">
      <c r="D144" s="11"/>
    </row>
    <row r="145" spans="4:4" ht="15.75" customHeight="1" x14ac:dyDescent="0.25">
      <c r="D145" s="11"/>
    </row>
    <row r="146" spans="4:4" ht="15.75" customHeight="1" x14ac:dyDescent="0.25">
      <c r="D146" s="11"/>
    </row>
    <row r="147" spans="4:4" ht="15.75" customHeight="1" x14ac:dyDescent="0.25">
      <c r="D147" s="11"/>
    </row>
    <row r="148" spans="4:4" ht="15.75" customHeight="1" x14ac:dyDescent="0.25">
      <c r="D148" s="11"/>
    </row>
    <row r="149" spans="4:4" ht="15.75" customHeight="1" x14ac:dyDescent="0.25">
      <c r="D149" s="11"/>
    </row>
    <row r="150" spans="4:4" ht="15.75" customHeight="1" x14ac:dyDescent="0.25">
      <c r="D150" s="11"/>
    </row>
    <row r="151" spans="4:4" ht="15.75" customHeight="1" x14ac:dyDescent="0.25">
      <c r="D151" s="11"/>
    </row>
    <row r="152" spans="4:4" ht="15.75" customHeight="1" x14ac:dyDescent="0.25">
      <c r="D152" s="11"/>
    </row>
    <row r="153" spans="4:4" ht="15.75" customHeight="1" x14ac:dyDescent="0.25">
      <c r="D153" s="11"/>
    </row>
    <row r="154" spans="4:4" ht="15.75" customHeight="1" x14ac:dyDescent="0.25">
      <c r="D154" s="11"/>
    </row>
    <row r="155" spans="4:4" ht="15.75" customHeight="1" x14ac:dyDescent="0.25">
      <c r="D155" s="11"/>
    </row>
    <row r="156" spans="4:4" ht="15.75" customHeight="1" x14ac:dyDescent="0.25">
      <c r="D156" s="11"/>
    </row>
    <row r="157" spans="4:4" ht="15.75" customHeight="1" x14ac:dyDescent="0.25">
      <c r="D157" s="11"/>
    </row>
    <row r="158" spans="4:4" ht="15.75" customHeight="1" x14ac:dyDescent="0.25">
      <c r="D158" s="11"/>
    </row>
    <row r="159" spans="4:4" ht="15.75" customHeight="1" x14ac:dyDescent="0.25">
      <c r="D159" s="11"/>
    </row>
    <row r="160" spans="4:4" ht="15.75" customHeight="1" x14ac:dyDescent="0.25">
      <c r="D160" s="11"/>
    </row>
    <row r="161" spans="4:4" ht="15.75" customHeight="1" x14ac:dyDescent="0.25">
      <c r="D161" s="11"/>
    </row>
    <row r="162" spans="4:4" ht="15.75" customHeight="1" x14ac:dyDescent="0.25">
      <c r="D162" s="11"/>
    </row>
    <row r="163" spans="4:4" ht="15.75" customHeight="1" x14ac:dyDescent="0.25">
      <c r="D163" s="11"/>
    </row>
    <row r="164" spans="4:4" ht="15.75" customHeight="1" x14ac:dyDescent="0.25">
      <c r="D164" s="11"/>
    </row>
    <row r="165" spans="4:4" ht="15.75" customHeight="1" x14ac:dyDescent="0.25">
      <c r="D165" s="11"/>
    </row>
    <row r="166" spans="4:4" ht="15.75" customHeight="1" x14ac:dyDescent="0.25">
      <c r="D166" s="11"/>
    </row>
    <row r="167" spans="4:4" ht="15.75" customHeight="1" x14ac:dyDescent="0.25">
      <c r="D167" s="11"/>
    </row>
    <row r="168" spans="4:4" ht="15.75" customHeight="1" x14ac:dyDescent="0.25">
      <c r="D168" s="11"/>
    </row>
    <row r="169" spans="4:4" ht="15.75" customHeight="1" x14ac:dyDescent="0.25">
      <c r="D169" s="11"/>
    </row>
    <row r="170" spans="4:4" ht="15.75" customHeight="1" x14ac:dyDescent="0.25">
      <c r="D170" s="11"/>
    </row>
    <row r="171" spans="4:4" ht="15.75" customHeight="1" x14ac:dyDescent="0.25">
      <c r="D171" s="11"/>
    </row>
    <row r="172" spans="4:4" ht="15.75" customHeight="1" x14ac:dyDescent="0.25">
      <c r="D172" s="11"/>
    </row>
    <row r="173" spans="4:4" ht="15.75" customHeight="1" x14ac:dyDescent="0.25">
      <c r="D173" s="11"/>
    </row>
    <row r="174" spans="4:4" ht="15.75" customHeight="1" x14ac:dyDescent="0.25">
      <c r="D174" s="11"/>
    </row>
    <row r="175" spans="4:4" ht="15.75" customHeight="1" x14ac:dyDescent="0.25">
      <c r="D175" s="11"/>
    </row>
    <row r="176" spans="4:4" ht="15.75" customHeight="1" x14ac:dyDescent="0.25">
      <c r="D176" s="11"/>
    </row>
    <row r="177" spans="4:4" ht="15.75" customHeight="1" x14ac:dyDescent="0.25">
      <c r="D177" s="11"/>
    </row>
    <row r="178" spans="4:4" ht="15.75" customHeight="1" x14ac:dyDescent="0.25">
      <c r="D178" s="11"/>
    </row>
    <row r="179" spans="4:4" ht="15.75" customHeight="1" x14ac:dyDescent="0.25">
      <c r="D179" s="11"/>
    </row>
    <row r="180" spans="4:4" ht="15.75" customHeight="1" x14ac:dyDescent="0.25">
      <c r="D180" s="11"/>
    </row>
    <row r="181" spans="4:4" ht="15.75" customHeight="1" x14ac:dyDescent="0.25">
      <c r="D181" s="11"/>
    </row>
    <row r="182" spans="4:4" ht="15.75" customHeight="1" x14ac:dyDescent="0.25">
      <c r="D182" s="11"/>
    </row>
    <row r="183" spans="4:4" ht="15.75" customHeight="1" x14ac:dyDescent="0.25">
      <c r="D183" s="11"/>
    </row>
    <row r="184" spans="4:4" ht="15.75" customHeight="1" x14ac:dyDescent="0.25">
      <c r="D184" s="11"/>
    </row>
    <row r="185" spans="4:4" ht="15.75" customHeight="1" x14ac:dyDescent="0.25">
      <c r="D185" s="11"/>
    </row>
    <row r="186" spans="4:4" ht="15.75" customHeight="1" x14ac:dyDescent="0.25">
      <c r="D186" s="11"/>
    </row>
    <row r="187" spans="4:4" ht="15.75" customHeight="1" x14ac:dyDescent="0.25">
      <c r="D187" s="11"/>
    </row>
    <row r="188" spans="4:4" ht="15.75" customHeight="1" x14ac:dyDescent="0.25">
      <c r="D188" s="11"/>
    </row>
    <row r="189" spans="4:4" ht="15.75" customHeight="1" x14ac:dyDescent="0.25">
      <c r="D189" s="11"/>
    </row>
    <row r="190" spans="4:4" ht="15.75" customHeight="1" x14ac:dyDescent="0.25">
      <c r="D190" s="11"/>
    </row>
    <row r="191" spans="4:4" ht="15.75" customHeight="1" x14ac:dyDescent="0.25">
      <c r="D191" s="11"/>
    </row>
    <row r="192" spans="4:4" ht="15.75" customHeight="1" x14ac:dyDescent="0.25">
      <c r="D192" s="11"/>
    </row>
    <row r="193" spans="4:4" ht="15.75" customHeight="1" x14ac:dyDescent="0.25">
      <c r="D193" s="11"/>
    </row>
    <row r="194" spans="4:4" ht="15.75" customHeight="1" x14ac:dyDescent="0.25">
      <c r="D194" s="11"/>
    </row>
    <row r="195" spans="4:4" ht="15.75" customHeight="1" x14ac:dyDescent="0.25">
      <c r="D195" s="11"/>
    </row>
    <row r="196" spans="4:4" ht="15.75" customHeight="1" x14ac:dyDescent="0.25">
      <c r="D196" s="11"/>
    </row>
    <row r="197" spans="4:4" ht="15.75" customHeight="1" x14ac:dyDescent="0.25">
      <c r="D197" s="11"/>
    </row>
    <row r="198" spans="4:4" ht="15.75" customHeight="1" x14ac:dyDescent="0.25">
      <c r="D198" s="11"/>
    </row>
    <row r="199" spans="4:4" ht="15.75" customHeight="1" x14ac:dyDescent="0.25">
      <c r="D199" s="11"/>
    </row>
    <row r="200" spans="4:4" ht="15.75" customHeight="1" x14ac:dyDescent="0.25">
      <c r="D200" s="11"/>
    </row>
    <row r="201" spans="4:4" ht="15.75" customHeight="1" x14ac:dyDescent="0.25">
      <c r="D201" s="11"/>
    </row>
    <row r="202" spans="4:4" ht="15.75" customHeight="1" x14ac:dyDescent="0.25">
      <c r="D202" s="11"/>
    </row>
    <row r="203" spans="4:4" ht="15.75" customHeight="1" x14ac:dyDescent="0.25">
      <c r="D203" s="11"/>
    </row>
    <row r="204" spans="4:4" ht="15.75" customHeight="1" x14ac:dyDescent="0.25">
      <c r="D204" s="11"/>
    </row>
    <row r="205" spans="4:4" ht="15.75" customHeight="1" x14ac:dyDescent="0.25">
      <c r="D205" s="11"/>
    </row>
    <row r="206" spans="4:4" ht="15.75" customHeight="1" x14ac:dyDescent="0.25">
      <c r="D206" s="11"/>
    </row>
    <row r="207" spans="4:4" ht="15.75" customHeight="1" x14ac:dyDescent="0.25">
      <c r="D207" s="11"/>
    </row>
    <row r="208" spans="4:4" ht="15.75" customHeight="1" x14ac:dyDescent="0.25">
      <c r="D208" s="11"/>
    </row>
    <row r="209" spans="4:4" ht="15.75" customHeight="1" x14ac:dyDescent="0.25">
      <c r="D209" s="11"/>
    </row>
    <row r="210" spans="4:4" ht="15.75" customHeight="1" x14ac:dyDescent="0.25">
      <c r="D210" s="11"/>
    </row>
    <row r="211" spans="4:4" ht="15.75" customHeight="1" x14ac:dyDescent="0.25">
      <c r="D211" s="11"/>
    </row>
    <row r="212" spans="4:4" ht="15.75" customHeight="1" x14ac:dyDescent="0.25">
      <c r="D212" s="11"/>
    </row>
    <row r="213" spans="4:4" ht="15.75" customHeight="1" x14ac:dyDescent="0.25">
      <c r="D213" s="11"/>
    </row>
    <row r="214" spans="4:4" ht="15.75" customHeight="1" x14ac:dyDescent="0.25">
      <c r="D214" s="11"/>
    </row>
    <row r="215" spans="4:4" ht="15.75" customHeight="1" x14ac:dyDescent="0.25">
      <c r="D215" s="11"/>
    </row>
    <row r="216" spans="4:4" ht="15.75" customHeight="1" x14ac:dyDescent="0.25">
      <c r="D216" s="11"/>
    </row>
    <row r="217" spans="4:4" ht="15.75" customHeight="1" x14ac:dyDescent="0.25">
      <c r="D217" s="11"/>
    </row>
    <row r="218" spans="4:4" ht="15.75" customHeight="1" x14ac:dyDescent="0.25">
      <c r="D218" s="11"/>
    </row>
    <row r="219" spans="4:4" ht="15.75" customHeight="1" x14ac:dyDescent="0.25">
      <c r="D219" s="11"/>
    </row>
    <row r="220" spans="4:4" ht="15.75" customHeight="1" x14ac:dyDescent="0.25">
      <c r="D220" s="11"/>
    </row>
    <row r="221" spans="4:4" ht="15.75" customHeight="1" x14ac:dyDescent="0.25">
      <c r="D221" s="11"/>
    </row>
    <row r="222" spans="4:4" ht="15.75" customHeight="1" x14ac:dyDescent="0.25">
      <c r="D222" s="11"/>
    </row>
    <row r="223" spans="4:4" ht="15.75" customHeight="1" x14ac:dyDescent="0.25">
      <c r="D223" s="11"/>
    </row>
    <row r="224" spans="4:4" ht="15.75" customHeight="1" x14ac:dyDescent="0.25">
      <c r="D224" s="11"/>
    </row>
    <row r="225" spans="4:4" ht="15.75" customHeight="1" x14ac:dyDescent="0.25">
      <c r="D225" s="11"/>
    </row>
    <row r="226" spans="4:4" ht="15.75" customHeight="1" x14ac:dyDescent="0.25">
      <c r="D226" s="11"/>
    </row>
    <row r="227" spans="4:4" ht="15.75" customHeight="1" x14ac:dyDescent="0.25">
      <c r="D227" s="11"/>
    </row>
    <row r="228" spans="4:4" ht="15.75" customHeight="1" x14ac:dyDescent="0.25">
      <c r="D228" s="11"/>
    </row>
    <row r="229" spans="4:4" ht="15.75" customHeight="1" x14ac:dyDescent="0.25">
      <c r="D229" s="11"/>
    </row>
    <row r="230" spans="4:4" ht="15.75" customHeight="1" x14ac:dyDescent="0.25">
      <c r="D230" s="11"/>
    </row>
    <row r="231" spans="4:4" ht="15.75" customHeight="1" x14ac:dyDescent="0.25">
      <c r="D231" s="11"/>
    </row>
    <row r="232" spans="4:4" ht="15.75" customHeight="1" x14ac:dyDescent="0.25">
      <c r="D232" s="11"/>
    </row>
    <row r="233" spans="4:4" ht="15.75" customHeight="1" x14ac:dyDescent="0.25">
      <c r="D233" s="11"/>
    </row>
    <row r="234" spans="4:4" ht="15.75" customHeight="1" x14ac:dyDescent="0.25">
      <c r="D234" s="11"/>
    </row>
    <row r="235" spans="4:4" ht="15.75" customHeight="1" x14ac:dyDescent="0.25">
      <c r="D235" s="11"/>
    </row>
    <row r="236" spans="4:4" ht="15.75" customHeight="1" x14ac:dyDescent="0.25">
      <c r="D236" s="11"/>
    </row>
    <row r="237" spans="4:4" ht="15.75" customHeight="1" x14ac:dyDescent="0.25">
      <c r="D237" s="11"/>
    </row>
    <row r="238" spans="4:4" ht="15.75" customHeight="1" x14ac:dyDescent="0.25">
      <c r="D238" s="11"/>
    </row>
    <row r="239" spans="4:4" ht="15.75" customHeight="1" x14ac:dyDescent="0.25">
      <c r="D239" s="11"/>
    </row>
    <row r="240" spans="4:4" ht="15.75" customHeight="1" x14ac:dyDescent="0.25">
      <c r="D240" s="11"/>
    </row>
    <row r="241" spans="4:4" ht="15.75" customHeight="1" x14ac:dyDescent="0.25">
      <c r="D241" s="11"/>
    </row>
    <row r="242" spans="4:4" ht="15.75" customHeight="1" x14ac:dyDescent="0.25">
      <c r="D242" s="11"/>
    </row>
    <row r="243" spans="4:4" ht="15.75" customHeight="1" x14ac:dyDescent="0.25">
      <c r="D243" s="11"/>
    </row>
    <row r="244" spans="4:4" ht="15.75" customHeight="1" x14ac:dyDescent="0.25">
      <c r="D244" s="11"/>
    </row>
    <row r="245" spans="4:4" ht="15.75" customHeight="1" x14ac:dyDescent="0.25">
      <c r="D245" s="11"/>
    </row>
    <row r="246" spans="4:4" ht="15.75" customHeight="1" x14ac:dyDescent="0.25">
      <c r="D246" s="11"/>
    </row>
    <row r="247" spans="4:4" ht="15.75" customHeight="1" x14ac:dyDescent="0.25">
      <c r="D247" s="11"/>
    </row>
    <row r="248" spans="4:4" ht="15.75" customHeight="1" x14ac:dyDescent="0.25">
      <c r="D248" s="11"/>
    </row>
    <row r="249" spans="4:4" ht="15.75" customHeight="1" x14ac:dyDescent="0.25">
      <c r="D249" s="11"/>
    </row>
    <row r="250" spans="4:4" ht="15.75" customHeight="1" x14ac:dyDescent="0.25">
      <c r="D250" s="11"/>
    </row>
    <row r="251" spans="4:4" ht="15.75" customHeight="1" x14ac:dyDescent="0.25">
      <c r="D251" s="11"/>
    </row>
    <row r="252" spans="4:4" ht="15.75" customHeight="1" x14ac:dyDescent="0.25">
      <c r="D252" s="11"/>
    </row>
    <row r="253" spans="4:4" ht="15.75" customHeight="1" x14ac:dyDescent="0.25">
      <c r="D253" s="11"/>
    </row>
    <row r="254" spans="4:4" ht="15.75" customHeight="1" x14ac:dyDescent="0.25">
      <c r="D254" s="11"/>
    </row>
    <row r="255" spans="4:4" ht="15.75" customHeight="1" x14ac:dyDescent="0.25">
      <c r="D255" s="11"/>
    </row>
    <row r="256" spans="4:4" ht="15.75" customHeight="1" x14ac:dyDescent="0.25">
      <c r="D256" s="11"/>
    </row>
    <row r="257" spans="4:4" ht="15.75" customHeight="1" x14ac:dyDescent="0.25">
      <c r="D257" s="11"/>
    </row>
    <row r="258" spans="4:4" ht="15.75" customHeight="1" x14ac:dyDescent="0.25">
      <c r="D258" s="11"/>
    </row>
    <row r="259" spans="4:4" ht="15.75" customHeight="1" x14ac:dyDescent="0.25">
      <c r="D259" s="11"/>
    </row>
    <row r="260" spans="4:4" ht="15.75" customHeight="1" x14ac:dyDescent="0.25">
      <c r="D260" s="11"/>
    </row>
    <row r="261" spans="4:4" ht="15.75" customHeight="1" x14ac:dyDescent="0.25">
      <c r="D261" s="11"/>
    </row>
    <row r="262" spans="4:4" ht="15.75" customHeight="1" x14ac:dyDescent="0.25">
      <c r="D262" s="11"/>
    </row>
    <row r="263" spans="4:4" ht="15.75" customHeight="1" x14ac:dyDescent="0.25">
      <c r="D263" s="11"/>
    </row>
    <row r="264" spans="4:4" ht="15.75" customHeight="1" x14ac:dyDescent="0.25">
      <c r="D264" s="11"/>
    </row>
    <row r="265" spans="4:4" ht="15.75" customHeight="1" x14ac:dyDescent="0.25">
      <c r="D265" s="11"/>
    </row>
    <row r="266" spans="4:4" ht="15.75" customHeight="1" x14ac:dyDescent="0.25">
      <c r="D266" s="11"/>
    </row>
    <row r="267" spans="4:4" ht="15.75" customHeight="1" x14ac:dyDescent="0.25">
      <c r="D267" s="11"/>
    </row>
    <row r="268" spans="4:4" ht="15.75" customHeight="1" x14ac:dyDescent="0.25">
      <c r="D268" s="11"/>
    </row>
    <row r="269" spans="4:4" ht="15.75" customHeight="1" x14ac:dyDescent="0.25">
      <c r="D269" s="11"/>
    </row>
    <row r="270" spans="4:4" ht="15.75" customHeight="1" x14ac:dyDescent="0.25">
      <c r="D270" s="11"/>
    </row>
    <row r="271" spans="4:4" ht="15.75" customHeight="1" x14ac:dyDescent="0.25">
      <c r="D271" s="11"/>
    </row>
    <row r="272" spans="4:4" ht="15.75" customHeight="1" x14ac:dyDescent="0.25">
      <c r="D272" s="11"/>
    </row>
    <row r="273" spans="4:4" ht="15.75" customHeight="1" x14ac:dyDescent="0.25">
      <c r="D273" s="11"/>
    </row>
    <row r="274" spans="4:4" ht="15.75" customHeight="1" x14ac:dyDescent="0.25">
      <c r="D274" s="11"/>
    </row>
    <row r="275" spans="4:4" ht="15.75" customHeight="1" x14ac:dyDescent="0.25">
      <c r="D275" s="11"/>
    </row>
    <row r="276" spans="4:4" ht="15.75" customHeight="1" x14ac:dyDescent="0.25">
      <c r="D276" s="11"/>
    </row>
    <row r="277" spans="4:4" ht="15.75" customHeight="1" x14ac:dyDescent="0.25">
      <c r="D277" s="11"/>
    </row>
    <row r="278" spans="4:4" ht="15.75" customHeight="1" x14ac:dyDescent="0.25">
      <c r="D278" s="11"/>
    </row>
    <row r="279" spans="4:4" ht="15.75" customHeight="1" x14ac:dyDescent="0.25">
      <c r="D279" s="11"/>
    </row>
    <row r="280" spans="4:4" ht="15.75" customHeight="1" x14ac:dyDescent="0.25">
      <c r="D280" s="11"/>
    </row>
    <row r="281" spans="4:4" ht="15.75" customHeight="1" x14ac:dyDescent="0.25">
      <c r="D281" s="11"/>
    </row>
    <row r="282" spans="4:4" ht="15.75" customHeight="1" x14ac:dyDescent="0.25">
      <c r="D282" s="11"/>
    </row>
    <row r="283" spans="4:4" ht="15.75" customHeight="1" x14ac:dyDescent="0.25">
      <c r="D283" s="11"/>
    </row>
    <row r="284" spans="4:4" ht="15.75" customHeight="1" x14ac:dyDescent="0.25">
      <c r="D284" s="11"/>
    </row>
    <row r="285" spans="4:4" ht="15.75" customHeight="1" x14ac:dyDescent="0.25">
      <c r="D285" s="11"/>
    </row>
    <row r="286" spans="4:4" ht="15.75" customHeight="1" x14ac:dyDescent="0.25">
      <c r="D286" s="11"/>
    </row>
    <row r="287" spans="4:4" ht="15.75" customHeight="1" x14ac:dyDescent="0.25">
      <c r="D287" s="11"/>
    </row>
    <row r="288" spans="4:4" ht="15.75" customHeight="1" x14ac:dyDescent="0.25">
      <c r="D288" s="11"/>
    </row>
    <row r="289" spans="4:4" ht="15.75" customHeight="1" x14ac:dyDescent="0.25">
      <c r="D289" s="11"/>
    </row>
    <row r="290" spans="4:4" ht="15.75" customHeight="1" x14ac:dyDescent="0.25">
      <c r="D290" s="11"/>
    </row>
    <row r="291" spans="4:4" ht="15.75" customHeight="1" x14ac:dyDescent="0.25">
      <c r="D291" s="11"/>
    </row>
    <row r="292" spans="4:4" ht="15.75" customHeight="1" x14ac:dyDescent="0.25">
      <c r="D292" s="11"/>
    </row>
    <row r="293" spans="4:4" ht="15.75" customHeight="1" x14ac:dyDescent="0.25">
      <c r="D293" s="11"/>
    </row>
    <row r="294" spans="4:4" ht="15.75" customHeight="1" x14ac:dyDescent="0.25">
      <c r="D294" s="11"/>
    </row>
    <row r="295" spans="4:4" ht="15.75" customHeight="1" x14ac:dyDescent="0.25">
      <c r="D295" s="11"/>
    </row>
    <row r="296" spans="4:4" ht="15.75" customHeight="1" x14ac:dyDescent="0.25">
      <c r="D296" s="11"/>
    </row>
    <row r="297" spans="4:4" ht="15.75" customHeight="1" x14ac:dyDescent="0.25">
      <c r="D297" s="11"/>
    </row>
    <row r="298" spans="4:4" ht="15.75" customHeight="1" x14ac:dyDescent="0.25">
      <c r="D298" s="11"/>
    </row>
    <row r="299" spans="4:4" ht="15.75" customHeight="1" x14ac:dyDescent="0.25">
      <c r="D299" s="11"/>
    </row>
    <row r="300" spans="4:4" ht="15.75" customHeight="1" x14ac:dyDescent="0.25">
      <c r="D300" s="11"/>
    </row>
    <row r="301" spans="4:4" ht="15.75" customHeight="1" x14ac:dyDescent="0.25">
      <c r="D301" s="11"/>
    </row>
    <row r="302" spans="4:4" ht="15.75" customHeight="1" x14ac:dyDescent="0.25">
      <c r="D302" s="11"/>
    </row>
    <row r="303" spans="4:4" ht="15.75" customHeight="1" x14ac:dyDescent="0.25">
      <c r="D303" s="11"/>
    </row>
    <row r="304" spans="4:4" ht="15.75" customHeight="1" x14ac:dyDescent="0.25">
      <c r="D304" s="11"/>
    </row>
    <row r="305" spans="4:4" ht="15.75" customHeight="1" x14ac:dyDescent="0.25">
      <c r="D305" s="11"/>
    </row>
    <row r="306" spans="4:4" ht="15.75" customHeight="1" x14ac:dyDescent="0.25">
      <c r="D306" s="11"/>
    </row>
    <row r="307" spans="4:4" ht="15.75" customHeight="1" x14ac:dyDescent="0.25">
      <c r="D307" s="11"/>
    </row>
    <row r="308" spans="4:4" ht="15.75" customHeight="1" x14ac:dyDescent="0.25">
      <c r="D308" s="11"/>
    </row>
    <row r="309" spans="4:4" ht="15.75" customHeight="1" x14ac:dyDescent="0.25">
      <c r="D309" s="11"/>
    </row>
    <row r="310" spans="4:4" ht="15.75" customHeight="1" x14ac:dyDescent="0.25">
      <c r="D310" s="11"/>
    </row>
    <row r="311" spans="4:4" ht="15.75" customHeight="1" x14ac:dyDescent="0.25">
      <c r="D311" s="11"/>
    </row>
    <row r="312" spans="4:4" ht="15.75" customHeight="1" x14ac:dyDescent="0.25">
      <c r="D312" s="11"/>
    </row>
    <row r="313" spans="4:4" ht="15.75" customHeight="1" x14ac:dyDescent="0.25">
      <c r="D313" s="11"/>
    </row>
    <row r="314" spans="4:4" ht="15.75" customHeight="1" x14ac:dyDescent="0.25">
      <c r="D314" s="11"/>
    </row>
    <row r="315" spans="4:4" ht="15.75" customHeight="1" x14ac:dyDescent="0.25">
      <c r="D315" s="11"/>
    </row>
    <row r="316" spans="4:4" ht="15.75" customHeight="1" x14ac:dyDescent="0.25">
      <c r="D316" s="11"/>
    </row>
    <row r="317" spans="4:4" ht="15.75" customHeight="1" x14ac:dyDescent="0.25">
      <c r="D317" s="11"/>
    </row>
    <row r="318" spans="4:4" ht="15.75" customHeight="1" x14ac:dyDescent="0.25">
      <c r="D318" s="11"/>
    </row>
    <row r="319" spans="4:4" ht="15.75" customHeight="1" x14ac:dyDescent="0.25">
      <c r="D319" s="11"/>
    </row>
    <row r="320" spans="4:4" ht="15.75" customHeight="1" x14ac:dyDescent="0.25">
      <c r="D320" s="11"/>
    </row>
    <row r="321" spans="4:4" ht="15.75" customHeight="1" x14ac:dyDescent="0.25">
      <c r="D321" s="11"/>
    </row>
    <row r="322" spans="4:4" ht="15.75" customHeight="1" x14ac:dyDescent="0.25">
      <c r="D322" s="11"/>
    </row>
    <row r="323" spans="4:4" ht="15.75" customHeight="1" x14ac:dyDescent="0.25">
      <c r="D323" s="11"/>
    </row>
    <row r="324" spans="4:4" ht="15.75" customHeight="1" x14ac:dyDescent="0.25">
      <c r="D324" s="11"/>
    </row>
    <row r="325" spans="4:4" ht="15.75" customHeight="1" x14ac:dyDescent="0.25">
      <c r="D325" s="11"/>
    </row>
    <row r="326" spans="4:4" ht="15.75" customHeight="1" x14ac:dyDescent="0.25">
      <c r="D326" s="11"/>
    </row>
    <row r="327" spans="4:4" ht="15.75" customHeight="1" x14ac:dyDescent="0.25">
      <c r="D327" s="11"/>
    </row>
    <row r="328" spans="4:4" ht="15.75" customHeight="1" x14ac:dyDescent="0.25">
      <c r="D328" s="11"/>
    </row>
    <row r="329" spans="4:4" ht="15.75" customHeight="1" x14ac:dyDescent="0.25">
      <c r="D329" s="11"/>
    </row>
    <row r="330" spans="4:4" ht="15.75" customHeight="1" x14ac:dyDescent="0.25">
      <c r="D330" s="11"/>
    </row>
    <row r="331" spans="4:4" ht="15.75" customHeight="1" x14ac:dyDescent="0.25">
      <c r="D331" s="11"/>
    </row>
    <row r="332" spans="4:4" ht="15.75" customHeight="1" x14ac:dyDescent="0.25">
      <c r="D332" s="11"/>
    </row>
    <row r="333" spans="4:4" ht="15.75" customHeight="1" x14ac:dyDescent="0.25">
      <c r="D333" s="11"/>
    </row>
    <row r="334" spans="4:4" ht="15.75" customHeight="1" x14ac:dyDescent="0.25">
      <c r="D334" s="11"/>
    </row>
    <row r="335" spans="4:4" ht="15.75" customHeight="1" x14ac:dyDescent="0.25">
      <c r="D335" s="11"/>
    </row>
    <row r="336" spans="4:4" ht="15.75" customHeight="1" x14ac:dyDescent="0.25">
      <c r="D336" s="11"/>
    </row>
    <row r="337" spans="4:4" ht="15.75" customHeight="1" x14ac:dyDescent="0.25">
      <c r="D337" s="11"/>
    </row>
    <row r="338" spans="4:4" ht="15.75" customHeight="1" x14ac:dyDescent="0.25">
      <c r="D338" s="11"/>
    </row>
    <row r="339" spans="4:4" ht="15.75" customHeight="1" x14ac:dyDescent="0.25">
      <c r="D339" s="11"/>
    </row>
    <row r="340" spans="4:4" ht="15.75" customHeight="1" x14ac:dyDescent="0.25">
      <c r="D340" s="11"/>
    </row>
    <row r="341" spans="4:4" ht="15.75" customHeight="1" x14ac:dyDescent="0.25">
      <c r="D341" s="11"/>
    </row>
    <row r="342" spans="4:4" ht="15.75" customHeight="1" x14ac:dyDescent="0.25">
      <c r="D342" s="11"/>
    </row>
    <row r="343" spans="4:4" ht="15.75" customHeight="1" x14ac:dyDescent="0.25">
      <c r="D343" s="11"/>
    </row>
    <row r="344" spans="4:4" ht="15.75" customHeight="1" x14ac:dyDescent="0.25">
      <c r="D344" s="11"/>
    </row>
    <row r="345" spans="4:4" ht="15.75" customHeight="1" x14ac:dyDescent="0.25">
      <c r="D345" s="11"/>
    </row>
    <row r="346" spans="4:4" ht="15.75" customHeight="1" x14ac:dyDescent="0.25">
      <c r="D346" s="11"/>
    </row>
    <row r="347" spans="4:4" ht="15.75" customHeight="1" x14ac:dyDescent="0.25">
      <c r="D347" s="11"/>
    </row>
    <row r="348" spans="4:4" ht="15.75" customHeight="1" x14ac:dyDescent="0.25">
      <c r="D348" s="11"/>
    </row>
    <row r="349" spans="4:4" ht="15.75" customHeight="1" x14ac:dyDescent="0.25">
      <c r="D349" s="11"/>
    </row>
    <row r="350" spans="4:4" ht="15.75" customHeight="1" x14ac:dyDescent="0.25">
      <c r="D350" s="11"/>
    </row>
    <row r="351" spans="4:4" ht="15.75" customHeight="1" x14ac:dyDescent="0.25">
      <c r="D351" s="11"/>
    </row>
    <row r="352" spans="4:4" ht="15.75" customHeight="1" x14ac:dyDescent="0.25">
      <c r="D352" s="11"/>
    </row>
    <row r="353" spans="4:4" ht="15.75" customHeight="1" x14ac:dyDescent="0.25">
      <c r="D353" s="11"/>
    </row>
    <row r="354" spans="4:4" ht="15.75" customHeight="1" x14ac:dyDescent="0.25">
      <c r="D354" s="11"/>
    </row>
    <row r="355" spans="4:4" ht="15.75" customHeight="1" x14ac:dyDescent="0.25">
      <c r="D355" s="11"/>
    </row>
    <row r="356" spans="4:4" ht="15.75" customHeight="1" x14ac:dyDescent="0.25">
      <c r="D356" s="11"/>
    </row>
    <row r="357" spans="4:4" ht="15.75" customHeight="1" x14ac:dyDescent="0.25">
      <c r="D357" s="11"/>
    </row>
    <row r="358" spans="4:4" ht="15.75" customHeight="1" x14ac:dyDescent="0.25">
      <c r="D358" s="11"/>
    </row>
    <row r="359" spans="4:4" ht="15.75" customHeight="1" x14ac:dyDescent="0.25">
      <c r="D359" s="11"/>
    </row>
    <row r="360" spans="4:4" ht="15.75" customHeight="1" x14ac:dyDescent="0.25">
      <c r="D360" s="11"/>
    </row>
    <row r="361" spans="4:4" ht="15.75" customHeight="1" x14ac:dyDescent="0.25">
      <c r="D361" s="11"/>
    </row>
    <row r="362" spans="4:4" ht="15.75" customHeight="1" x14ac:dyDescent="0.25">
      <c r="D362" s="11"/>
    </row>
    <row r="363" spans="4:4" ht="15.75" customHeight="1" x14ac:dyDescent="0.25">
      <c r="D363" s="11"/>
    </row>
    <row r="364" spans="4:4" ht="15.75" customHeight="1" x14ac:dyDescent="0.25">
      <c r="D364" s="11"/>
    </row>
    <row r="365" spans="4:4" ht="15.75" customHeight="1" x14ac:dyDescent="0.25">
      <c r="D365" s="11"/>
    </row>
    <row r="366" spans="4:4" ht="15.75" customHeight="1" x14ac:dyDescent="0.25">
      <c r="D366" s="11"/>
    </row>
    <row r="367" spans="4:4" ht="15.75" customHeight="1" x14ac:dyDescent="0.25">
      <c r="D367" s="11"/>
    </row>
    <row r="368" spans="4:4" ht="15.75" customHeight="1" x14ac:dyDescent="0.25">
      <c r="D368" s="11"/>
    </row>
    <row r="369" spans="4:4" ht="15.75" customHeight="1" x14ac:dyDescent="0.25">
      <c r="D369" s="11"/>
    </row>
    <row r="370" spans="4:4" ht="15.75" customHeight="1" x14ac:dyDescent="0.25">
      <c r="D370" s="11"/>
    </row>
    <row r="371" spans="4:4" ht="15.75" customHeight="1" x14ac:dyDescent="0.25">
      <c r="D371" s="11"/>
    </row>
    <row r="372" spans="4:4" ht="15.75" customHeight="1" x14ac:dyDescent="0.25">
      <c r="D372" s="11"/>
    </row>
    <row r="373" spans="4:4" ht="15.75" customHeight="1" x14ac:dyDescent="0.25">
      <c r="D373" s="11"/>
    </row>
    <row r="374" spans="4:4" ht="15.75" customHeight="1" x14ac:dyDescent="0.25">
      <c r="D374" s="11"/>
    </row>
    <row r="375" spans="4:4" ht="15.75" customHeight="1" x14ac:dyDescent="0.25">
      <c r="D375" s="11"/>
    </row>
    <row r="376" spans="4:4" ht="15.75" customHeight="1" x14ac:dyDescent="0.25">
      <c r="D376" s="11"/>
    </row>
    <row r="377" spans="4:4" ht="15.75" customHeight="1" x14ac:dyDescent="0.25">
      <c r="D377" s="11"/>
    </row>
    <row r="378" spans="4:4" ht="15.75" customHeight="1" x14ac:dyDescent="0.25">
      <c r="D378" s="11"/>
    </row>
    <row r="379" spans="4:4" ht="15.75" customHeight="1" x14ac:dyDescent="0.25">
      <c r="D379" s="11"/>
    </row>
    <row r="380" spans="4:4" ht="15.75" customHeight="1" x14ac:dyDescent="0.25">
      <c r="D380" s="11"/>
    </row>
    <row r="381" spans="4:4" ht="15.75" customHeight="1" x14ac:dyDescent="0.25">
      <c r="D381" s="11"/>
    </row>
    <row r="382" spans="4:4" ht="15.75" customHeight="1" x14ac:dyDescent="0.25">
      <c r="D382" s="11"/>
    </row>
    <row r="383" spans="4:4" ht="15.75" customHeight="1" x14ac:dyDescent="0.25">
      <c r="D383" s="11"/>
    </row>
    <row r="384" spans="4:4" ht="15.75" customHeight="1" x14ac:dyDescent="0.25">
      <c r="D384" s="11"/>
    </row>
    <row r="385" spans="4:4" ht="15.75" customHeight="1" x14ac:dyDescent="0.25">
      <c r="D385" s="11"/>
    </row>
    <row r="386" spans="4:4" ht="15.75" customHeight="1" x14ac:dyDescent="0.25">
      <c r="D386" s="11"/>
    </row>
    <row r="387" spans="4:4" ht="15.75" customHeight="1" x14ac:dyDescent="0.25">
      <c r="D387" s="11"/>
    </row>
    <row r="388" spans="4:4" ht="15.75" customHeight="1" x14ac:dyDescent="0.25">
      <c r="D388" s="11"/>
    </row>
    <row r="389" spans="4:4" ht="15.75" customHeight="1" x14ac:dyDescent="0.25">
      <c r="D389" s="11"/>
    </row>
    <row r="390" spans="4:4" ht="15.75" customHeight="1" x14ac:dyDescent="0.25">
      <c r="D390" s="11"/>
    </row>
    <row r="391" spans="4:4" ht="15.75" customHeight="1" x14ac:dyDescent="0.25">
      <c r="D391" s="11"/>
    </row>
    <row r="392" spans="4:4" ht="15.75" customHeight="1" x14ac:dyDescent="0.25">
      <c r="D392" s="11"/>
    </row>
    <row r="393" spans="4:4" ht="15.75" customHeight="1" x14ac:dyDescent="0.25">
      <c r="D393" s="11"/>
    </row>
    <row r="394" spans="4:4" ht="15.75" customHeight="1" x14ac:dyDescent="0.25">
      <c r="D394" s="11"/>
    </row>
    <row r="395" spans="4:4" ht="15.75" customHeight="1" x14ac:dyDescent="0.25">
      <c r="D395" s="11"/>
    </row>
    <row r="396" spans="4:4" ht="15.75" customHeight="1" x14ac:dyDescent="0.25">
      <c r="D396" s="11"/>
    </row>
    <row r="397" spans="4:4" ht="15.75" customHeight="1" x14ac:dyDescent="0.25">
      <c r="D397" s="11"/>
    </row>
    <row r="398" spans="4:4" ht="15.75" customHeight="1" x14ac:dyDescent="0.25">
      <c r="D398" s="11"/>
    </row>
    <row r="399" spans="4:4" ht="15.75" customHeight="1" x14ac:dyDescent="0.25">
      <c r="D399" s="11"/>
    </row>
    <row r="400" spans="4:4" ht="15.75" customHeight="1" x14ac:dyDescent="0.25">
      <c r="D400" s="11"/>
    </row>
    <row r="401" spans="4:4" ht="15.75" customHeight="1" x14ac:dyDescent="0.25">
      <c r="D401" s="11"/>
    </row>
    <row r="402" spans="4:4" ht="15.75" customHeight="1" x14ac:dyDescent="0.25">
      <c r="D402" s="11"/>
    </row>
    <row r="403" spans="4:4" ht="15.75" customHeight="1" x14ac:dyDescent="0.25">
      <c r="D403" s="11"/>
    </row>
    <row r="404" spans="4:4" ht="15.75" customHeight="1" x14ac:dyDescent="0.25">
      <c r="D404" s="11"/>
    </row>
    <row r="405" spans="4:4" ht="15.75" customHeight="1" x14ac:dyDescent="0.25">
      <c r="D405" s="11"/>
    </row>
    <row r="406" spans="4:4" ht="15.75" customHeight="1" x14ac:dyDescent="0.25">
      <c r="D406" s="11"/>
    </row>
    <row r="407" spans="4:4" ht="15.75" customHeight="1" x14ac:dyDescent="0.25">
      <c r="D407" s="11"/>
    </row>
    <row r="408" spans="4:4" ht="15.75" customHeight="1" x14ac:dyDescent="0.25">
      <c r="D408" s="11"/>
    </row>
    <row r="409" spans="4:4" ht="15.75" customHeight="1" x14ac:dyDescent="0.25">
      <c r="D409" s="11"/>
    </row>
    <row r="410" spans="4:4" ht="15.75" customHeight="1" x14ac:dyDescent="0.25">
      <c r="D410" s="11"/>
    </row>
    <row r="411" spans="4:4" ht="15.75" customHeight="1" x14ac:dyDescent="0.25">
      <c r="D411" s="11"/>
    </row>
    <row r="412" spans="4:4" ht="15.75" customHeight="1" x14ac:dyDescent="0.25">
      <c r="D412" s="11"/>
    </row>
    <row r="413" spans="4:4" ht="15.75" customHeight="1" x14ac:dyDescent="0.25">
      <c r="D413" s="11"/>
    </row>
    <row r="414" spans="4:4" ht="15.75" customHeight="1" x14ac:dyDescent="0.25">
      <c r="D414" s="11"/>
    </row>
    <row r="415" spans="4:4" ht="15.75" customHeight="1" x14ac:dyDescent="0.25">
      <c r="D415" s="11"/>
    </row>
    <row r="416" spans="4:4" ht="15.75" customHeight="1" x14ac:dyDescent="0.25">
      <c r="D416" s="11"/>
    </row>
    <row r="417" spans="4:4" ht="15.75" customHeight="1" x14ac:dyDescent="0.25">
      <c r="D417" s="11"/>
    </row>
    <row r="418" spans="4:4" ht="15.75" customHeight="1" x14ac:dyDescent="0.25">
      <c r="D418" s="11"/>
    </row>
    <row r="419" spans="4:4" ht="15.75" customHeight="1" x14ac:dyDescent="0.25">
      <c r="D419" s="11"/>
    </row>
    <row r="420" spans="4:4" ht="15.75" customHeight="1" x14ac:dyDescent="0.25">
      <c r="D420" s="11"/>
    </row>
    <row r="421" spans="4:4" ht="15.75" customHeight="1" x14ac:dyDescent="0.25">
      <c r="D421" s="11"/>
    </row>
    <row r="422" spans="4:4" ht="15.75" customHeight="1" x14ac:dyDescent="0.25">
      <c r="D422" s="11"/>
    </row>
    <row r="423" spans="4:4" ht="15.75" customHeight="1" x14ac:dyDescent="0.25">
      <c r="D423" s="11"/>
    </row>
    <row r="424" spans="4:4" ht="15.75" customHeight="1" x14ac:dyDescent="0.25">
      <c r="D424" s="11"/>
    </row>
    <row r="425" spans="4:4" ht="15.75" customHeight="1" x14ac:dyDescent="0.25">
      <c r="D425" s="11"/>
    </row>
    <row r="426" spans="4:4" ht="15.75" customHeight="1" x14ac:dyDescent="0.25">
      <c r="D426" s="11"/>
    </row>
    <row r="427" spans="4:4" ht="15.75" customHeight="1" x14ac:dyDescent="0.25">
      <c r="D427" s="11"/>
    </row>
    <row r="428" spans="4:4" ht="15.75" customHeight="1" x14ac:dyDescent="0.25">
      <c r="D428" s="11"/>
    </row>
    <row r="429" spans="4:4" ht="15.75" customHeight="1" x14ac:dyDescent="0.25">
      <c r="D429" s="11"/>
    </row>
    <row r="430" spans="4:4" ht="15.75" customHeight="1" x14ac:dyDescent="0.25">
      <c r="D430" s="11"/>
    </row>
    <row r="431" spans="4:4" ht="15.75" customHeight="1" x14ac:dyDescent="0.25">
      <c r="D431" s="11"/>
    </row>
    <row r="432" spans="4:4" ht="15.75" customHeight="1" x14ac:dyDescent="0.25">
      <c r="D432" s="11"/>
    </row>
    <row r="433" spans="4:4" ht="15.75" customHeight="1" x14ac:dyDescent="0.25">
      <c r="D433" s="11"/>
    </row>
    <row r="434" spans="4:4" ht="15.75" customHeight="1" x14ac:dyDescent="0.25">
      <c r="D434" s="11"/>
    </row>
    <row r="435" spans="4:4" ht="15.75" customHeight="1" x14ac:dyDescent="0.25">
      <c r="D435" s="11"/>
    </row>
    <row r="436" spans="4:4" ht="15.75" customHeight="1" x14ac:dyDescent="0.25">
      <c r="D436" s="11"/>
    </row>
    <row r="437" spans="4:4" ht="15.75" customHeight="1" x14ac:dyDescent="0.25">
      <c r="D437" s="11"/>
    </row>
    <row r="438" spans="4:4" ht="15.75" customHeight="1" x14ac:dyDescent="0.25">
      <c r="D438" s="11"/>
    </row>
    <row r="439" spans="4:4" ht="15.75" customHeight="1" x14ac:dyDescent="0.25">
      <c r="D439" s="11"/>
    </row>
    <row r="440" spans="4:4" ht="15.75" customHeight="1" x14ac:dyDescent="0.25">
      <c r="D440" s="11"/>
    </row>
    <row r="441" spans="4:4" ht="15.75" customHeight="1" x14ac:dyDescent="0.25">
      <c r="D441" s="11"/>
    </row>
    <row r="442" spans="4:4" ht="15.75" customHeight="1" x14ac:dyDescent="0.25">
      <c r="D442" s="11"/>
    </row>
    <row r="443" spans="4:4" ht="15.75" customHeight="1" x14ac:dyDescent="0.25">
      <c r="D443" s="11"/>
    </row>
    <row r="444" spans="4:4" ht="15.75" customHeight="1" x14ac:dyDescent="0.25">
      <c r="D444" s="11"/>
    </row>
    <row r="445" spans="4:4" ht="15.75" customHeight="1" x14ac:dyDescent="0.25">
      <c r="D445" s="11"/>
    </row>
    <row r="446" spans="4:4" ht="15.75" customHeight="1" x14ac:dyDescent="0.25">
      <c r="D446" s="11"/>
    </row>
    <row r="447" spans="4:4" ht="15.75" customHeight="1" x14ac:dyDescent="0.25">
      <c r="D447" s="11"/>
    </row>
    <row r="448" spans="4:4" ht="15.75" customHeight="1" x14ac:dyDescent="0.25">
      <c r="D448" s="11"/>
    </row>
    <row r="449" spans="4:4" ht="15.75" customHeight="1" x14ac:dyDescent="0.25">
      <c r="D449" s="11"/>
    </row>
    <row r="450" spans="4:4" ht="15.75" customHeight="1" x14ac:dyDescent="0.25">
      <c r="D450" s="11"/>
    </row>
    <row r="451" spans="4:4" ht="15.75" customHeight="1" x14ac:dyDescent="0.25">
      <c r="D451" s="11"/>
    </row>
    <row r="452" spans="4:4" ht="15.75" customHeight="1" x14ac:dyDescent="0.25">
      <c r="D452" s="11"/>
    </row>
    <row r="453" spans="4:4" ht="15.75" customHeight="1" x14ac:dyDescent="0.25">
      <c r="D453" s="11"/>
    </row>
    <row r="454" spans="4:4" ht="15.75" customHeight="1" x14ac:dyDescent="0.25">
      <c r="D454" s="11"/>
    </row>
    <row r="455" spans="4:4" ht="15.75" customHeight="1" x14ac:dyDescent="0.25">
      <c r="D455" s="11"/>
    </row>
    <row r="456" spans="4:4" ht="15.75" customHeight="1" x14ac:dyDescent="0.25">
      <c r="D456" s="11"/>
    </row>
    <row r="457" spans="4:4" ht="15.75" customHeight="1" x14ac:dyDescent="0.25">
      <c r="D457" s="11"/>
    </row>
    <row r="458" spans="4:4" ht="15.75" customHeight="1" x14ac:dyDescent="0.25">
      <c r="D458" s="11"/>
    </row>
    <row r="459" spans="4:4" ht="15.75" customHeight="1" x14ac:dyDescent="0.25">
      <c r="D459" s="11"/>
    </row>
    <row r="460" spans="4:4" ht="15.75" customHeight="1" x14ac:dyDescent="0.25">
      <c r="D460" s="11"/>
    </row>
    <row r="461" spans="4:4" ht="15.75" customHeight="1" x14ac:dyDescent="0.25">
      <c r="D461" s="11"/>
    </row>
    <row r="462" spans="4:4" ht="15.75" customHeight="1" x14ac:dyDescent="0.25">
      <c r="D462" s="11"/>
    </row>
    <row r="463" spans="4:4" ht="15.75" customHeight="1" x14ac:dyDescent="0.25">
      <c r="D463" s="11"/>
    </row>
    <row r="464" spans="4:4" ht="15.75" customHeight="1" x14ac:dyDescent="0.25">
      <c r="D464" s="11"/>
    </row>
    <row r="465" spans="4:4" ht="15.75" customHeight="1" x14ac:dyDescent="0.25">
      <c r="D465" s="11"/>
    </row>
    <row r="466" spans="4:4" ht="15.75" customHeight="1" x14ac:dyDescent="0.25">
      <c r="D466" s="11"/>
    </row>
    <row r="467" spans="4:4" ht="15.75" customHeight="1" x14ac:dyDescent="0.25">
      <c r="D467" s="11"/>
    </row>
    <row r="468" spans="4:4" ht="15.75" customHeight="1" x14ac:dyDescent="0.25">
      <c r="D468" s="11"/>
    </row>
    <row r="469" spans="4:4" ht="15.75" customHeight="1" x14ac:dyDescent="0.25">
      <c r="D469" s="11"/>
    </row>
    <row r="470" spans="4:4" ht="15.75" customHeight="1" x14ac:dyDescent="0.25">
      <c r="D470" s="11"/>
    </row>
    <row r="471" spans="4:4" ht="15.75" customHeight="1" x14ac:dyDescent="0.25">
      <c r="D471" s="11"/>
    </row>
    <row r="472" spans="4:4" ht="15.75" customHeight="1" x14ac:dyDescent="0.25">
      <c r="D472" s="11"/>
    </row>
    <row r="473" spans="4:4" ht="15.75" customHeight="1" x14ac:dyDescent="0.25">
      <c r="D473" s="11"/>
    </row>
    <row r="474" spans="4:4" ht="15.75" customHeight="1" x14ac:dyDescent="0.25">
      <c r="D474" s="11"/>
    </row>
    <row r="475" spans="4:4" ht="15.75" customHeight="1" x14ac:dyDescent="0.25">
      <c r="D475" s="11"/>
    </row>
    <row r="476" spans="4:4" ht="15.75" customHeight="1" x14ac:dyDescent="0.25">
      <c r="D476" s="11"/>
    </row>
    <row r="477" spans="4:4" ht="15.75" customHeight="1" x14ac:dyDescent="0.25">
      <c r="D477" s="11"/>
    </row>
    <row r="478" spans="4:4" ht="15.75" customHeight="1" x14ac:dyDescent="0.25">
      <c r="D478" s="11"/>
    </row>
    <row r="479" spans="4:4" ht="15.75" customHeight="1" x14ac:dyDescent="0.25">
      <c r="D479" s="11"/>
    </row>
    <row r="480" spans="4:4" ht="15.75" customHeight="1" x14ac:dyDescent="0.25">
      <c r="D480" s="11"/>
    </row>
    <row r="481" spans="4:4" ht="15.75" customHeight="1" x14ac:dyDescent="0.25">
      <c r="D481" s="11"/>
    </row>
    <row r="482" spans="4:4" ht="15.75" customHeight="1" x14ac:dyDescent="0.25">
      <c r="D482" s="11"/>
    </row>
    <row r="483" spans="4:4" ht="15.75" customHeight="1" x14ac:dyDescent="0.25">
      <c r="D483" s="11"/>
    </row>
    <row r="484" spans="4:4" ht="15.75" customHeight="1" x14ac:dyDescent="0.25">
      <c r="D484" s="11"/>
    </row>
    <row r="485" spans="4:4" ht="15.75" customHeight="1" x14ac:dyDescent="0.25">
      <c r="D485" s="11"/>
    </row>
    <row r="486" spans="4:4" ht="15.75" customHeight="1" x14ac:dyDescent="0.25">
      <c r="D486" s="11"/>
    </row>
    <row r="487" spans="4:4" ht="15.75" customHeight="1" x14ac:dyDescent="0.25">
      <c r="D487" s="11"/>
    </row>
    <row r="488" spans="4:4" ht="15.75" customHeight="1" x14ac:dyDescent="0.25">
      <c r="D488" s="11"/>
    </row>
    <row r="489" spans="4:4" ht="15.75" customHeight="1" x14ac:dyDescent="0.25">
      <c r="D489" s="11"/>
    </row>
    <row r="490" spans="4:4" ht="15.75" customHeight="1" x14ac:dyDescent="0.25">
      <c r="D490" s="11"/>
    </row>
    <row r="491" spans="4:4" ht="15.75" customHeight="1" x14ac:dyDescent="0.25">
      <c r="D491" s="11"/>
    </row>
    <row r="492" spans="4:4" ht="15.75" customHeight="1" x14ac:dyDescent="0.25">
      <c r="D492" s="11"/>
    </row>
    <row r="493" spans="4:4" ht="15.75" customHeight="1" x14ac:dyDescent="0.25">
      <c r="D493" s="11"/>
    </row>
    <row r="494" spans="4:4" ht="15.75" customHeight="1" x14ac:dyDescent="0.25">
      <c r="D494" s="11"/>
    </row>
    <row r="495" spans="4:4" ht="15.75" customHeight="1" x14ac:dyDescent="0.25">
      <c r="D495" s="11"/>
    </row>
    <row r="496" spans="4:4" ht="15.75" customHeight="1" x14ac:dyDescent="0.25">
      <c r="D496" s="11"/>
    </row>
    <row r="497" spans="4:4" ht="15.75" customHeight="1" x14ac:dyDescent="0.25">
      <c r="D497" s="11"/>
    </row>
    <row r="498" spans="4:4" ht="15.75" customHeight="1" x14ac:dyDescent="0.25">
      <c r="D498" s="11"/>
    </row>
    <row r="499" spans="4:4" ht="15.75" customHeight="1" x14ac:dyDescent="0.25">
      <c r="D499" s="11"/>
    </row>
    <row r="500" spans="4:4" ht="15.75" customHeight="1" x14ac:dyDescent="0.25">
      <c r="D500" s="11"/>
    </row>
    <row r="501" spans="4:4" ht="15.75" customHeight="1" x14ac:dyDescent="0.25">
      <c r="D501" s="11"/>
    </row>
    <row r="502" spans="4:4" ht="15.75" customHeight="1" x14ac:dyDescent="0.25">
      <c r="D502" s="11"/>
    </row>
    <row r="503" spans="4:4" ht="15.75" customHeight="1" x14ac:dyDescent="0.25">
      <c r="D503" s="11"/>
    </row>
    <row r="504" spans="4:4" ht="15.75" customHeight="1" x14ac:dyDescent="0.25">
      <c r="D504" s="11"/>
    </row>
    <row r="505" spans="4:4" ht="15.75" customHeight="1" x14ac:dyDescent="0.25">
      <c r="D505" s="11"/>
    </row>
    <row r="506" spans="4:4" ht="15.75" customHeight="1" x14ac:dyDescent="0.25">
      <c r="D506" s="11"/>
    </row>
    <row r="507" spans="4:4" ht="15.75" customHeight="1" x14ac:dyDescent="0.25">
      <c r="D507" s="11"/>
    </row>
    <row r="508" spans="4:4" ht="15.75" customHeight="1" x14ac:dyDescent="0.25">
      <c r="D508" s="11"/>
    </row>
    <row r="509" spans="4:4" ht="15.75" customHeight="1" x14ac:dyDescent="0.25">
      <c r="D509" s="11"/>
    </row>
    <row r="510" spans="4:4" ht="15.75" customHeight="1" x14ac:dyDescent="0.25">
      <c r="D510" s="11"/>
    </row>
    <row r="511" spans="4:4" ht="15.75" customHeight="1" x14ac:dyDescent="0.25">
      <c r="D511" s="11"/>
    </row>
    <row r="512" spans="4:4" ht="15.75" customHeight="1" x14ac:dyDescent="0.25">
      <c r="D512" s="11"/>
    </row>
    <row r="513" spans="4:4" ht="15.75" customHeight="1" x14ac:dyDescent="0.25">
      <c r="D513" s="11"/>
    </row>
    <row r="514" spans="4:4" ht="15.75" customHeight="1" x14ac:dyDescent="0.25">
      <c r="D514" s="11"/>
    </row>
    <row r="515" spans="4:4" ht="15.75" customHeight="1" x14ac:dyDescent="0.25">
      <c r="D515" s="11"/>
    </row>
    <row r="516" spans="4:4" ht="15.75" customHeight="1" x14ac:dyDescent="0.25">
      <c r="D516" s="11"/>
    </row>
    <row r="517" spans="4:4" ht="15.75" customHeight="1" x14ac:dyDescent="0.25">
      <c r="D517" s="11"/>
    </row>
    <row r="518" spans="4:4" ht="15.75" customHeight="1" x14ac:dyDescent="0.25">
      <c r="D518" s="11"/>
    </row>
    <row r="519" spans="4:4" ht="15.75" customHeight="1" x14ac:dyDescent="0.25">
      <c r="D519" s="11"/>
    </row>
    <row r="520" spans="4:4" ht="15.75" customHeight="1" x14ac:dyDescent="0.25">
      <c r="D520" s="11"/>
    </row>
    <row r="521" spans="4:4" ht="15.75" customHeight="1" x14ac:dyDescent="0.25">
      <c r="D521" s="11"/>
    </row>
    <row r="522" spans="4:4" ht="15.75" customHeight="1" x14ac:dyDescent="0.25">
      <c r="D522" s="11"/>
    </row>
    <row r="523" spans="4:4" ht="15.75" customHeight="1" x14ac:dyDescent="0.25">
      <c r="D523" s="11"/>
    </row>
    <row r="524" spans="4:4" ht="15.75" customHeight="1" x14ac:dyDescent="0.25">
      <c r="D524" s="11"/>
    </row>
    <row r="525" spans="4:4" ht="15.75" customHeight="1" x14ac:dyDescent="0.25">
      <c r="D525" s="11"/>
    </row>
    <row r="526" spans="4:4" ht="15.75" customHeight="1" x14ac:dyDescent="0.25">
      <c r="D526" s="11"/>
    </row>
    <row r="527" spans="4:4" ht="15.75" customHeight="1" x14ac:dyDescent="0.25">
      <c r="D527" s="11"/>
    </row>
    <row r="528" spans="4:4" ht="15.75" customHeight="1" x14ac:dyDescent="0.25">
      <c r="D528" s="11"/>
    </row>
    <row r="529" spans="4:4" ht="15.75" customHeight="1" x14ac:dyDescent="0.25">
      <c r="D529" s="11"/>
    </row>
    <row r="530" spans="4:4" ht="15.75" customHeight="1" x14ac:dyDescent="0.25">
      <c r="D530" s="11"/>
    </row>
    <row r="531" spans="4:4" ht="15.75" customHeight="1" x14ac:dyDescent="0.25">
      <c r="D531" s="11"/>
    </row>
    <row r="532" spans="4:4" ht="15.75" customHeight="1" x14ac:dyDescent="0.25">
      <c r="D532" s="11"/>
    </row>
    <row r="533" spans="4:4" ht="15.75" customHeight="1" x14ac:dyDescent="0.25">
      <c r="D533" s="11"/>
    </row>
    <row r="534" spans="4:4" ht="15.75" customHeight="1" x14ac:dyDescent="0.25">
      <c r="D534" s="11"/>
    </row>
    <row r="535" spans="4:4" ht="15.75" customHeight="1" x14ac:dyDescent="0.25">
      <c r="D535" s="11"/>
    </row>
    <row r="536" spans="4:4" ht="15.75" customHeight="1" x14ac:dyDescent="0.25">
      <c r="D536" s="11"/>
    </row>
    <row r="537" spans="4:4" ht="15.75" customHeight="1" x14ac:dyDescent="0.25">
      <c r="D537" s="11"/>
    </row>
    <row r="538" spans="4:4" ht="15.75" customHeight="1" x14ac:dyDescent="0.25">
      <c r="D538" s="11"/>
    </row>
    <row r="539" spans="4:4" ht="15.75" customHeight="1" x14ac:dyDescent="0.25">
      <c r="D539" s="11"/>
    </row>
    <row r="540" spans="4:4" ht="15.75" customHeight="1" x14ac:dyDescent="0.25">
      <c r="D540" s="11"/>
    </row>
    <row r="541" spans="4:4" ht="15.75" customHeight="1" x14ac:dyDescent="0.25">
      <c r="D541" s="11"/>
    </row>
    <row r="542" spans="4:4" ht="15.75" customHeight="1" x14ac:dyDescent="0.25">
      <c r="D542" s="11"/>
    </row>
    <row r="543" spans="4:4" ht="15.75" customHeight="1" x14ac:dyDescent="0.25">
      <c r="D543" s="11"/>
    </row>
    <row r="544" spans="4:4" ht="15.75" customHeight="1" x14ac:dyDescent="0.25">
      <c r="D544" s="11"/>
    </row>
    <row r="545" spans="4:4" ht="15.75" customHeight="1" x14ac:dyDescent="0.25">
      <c r="D545" s="11"/>
    </row>
    <row r="546" spans="4:4" ht="15.75" customHeight="1" x14ac:dyDescent="0.25">
      <c r="D546" s="11"/>
    </row>
    <row r="547" spans="4:4" ht="15.75" customHeight="1" x14ac:dyDescent="0.25">
      <c r="D547" s="11"/>
    </row>
    <row r="548" spans="4:4" ht="15.75" customHeight="1" x14ac:dyDescent="0.25">
      <c r="D548" s="11"/>
    </row>
    <row r="549" spans="4:4" ht="15.75" customHeight="1" x14ac:dyDescent="0.25">
      <c r="D549" s="11"/>
    </row>
    <row r="550" spans="4:4" ht="15.75" customHeight="1" x14ac:dyDescent="0.25">
      <c r="D550" s="11"/>
    </row>
    <row r="551" spans="4:4" ht="15.75" customHeight="1" x14ac:dyDescent="0.25">
      <c r="D551" s="11"/>
    </row>
    <row r="552" spans="4:4" ht="15.75" customHeight="1" x14ac:dyDescent="0.25">
      <c r="D552" s="11"/>
    </row>
    <row r="553" spans="4:4" ht="15.75" customHeight="1" x14ac:dyDescent="0.25">
      <c r="D553" s="11"/>
    </row>
    <row r="554" spans="4:4" ht="15.75" customHeight="1" x14ac:dyDescent="0.25">
      <c r="D554" s="11"/>
    </row>
    <row r="555" spans="4:4" ht="15.75" customHeight="1" x14ac:dyDescent="0.25">
      <c r="D555" s="11"/>
    </row>
    <row r="556" spans="4:4" ht="15.75" customHeight="1" x14ac:dyDescent="0.25">
      <c r="D556" s="11"/>
    </row>
    <row r="557" spans="4:4" ht="15.75" customHeight="1" x14ac:dyDescent="0.25">
      <c r="D557" s="11"/>
    </row>
    <row r="558" spans="4:4" ht="15.75" customHeight="1" x14ac:dyDescent="0.25">
      <c r="D558" s="11"/>
    </row>
    <row r="559" spans="4:4" ht="15.75" customHeight="1" x14ac:dyDescent="0.25">
      <c r="D559" s="11"/>
    </row>
    <row r="560" spans="4:4" ht="15.75" customHeight="1" x14ac:dyDescent="0.25">
      <c r="D560" s="11"/>
    </row>
    <row r="561" spans="4:4" ht="15.75" customHeight="1" x14ac:dyDescent="0.25">
      <c r="D561" s="11"/>
    </row>
    <row r="562" spans="4:4" ht="15.75" customHeight="1" x14ac:dyDescent="0.25">
      <c r="D562" s="11"/>
    </row>
    <row r="563" spans="4:4" ht="15.75" customHeight="1" x14ac:dyDescent="0.25">
      <c r="D563" s="11"/>
    </row>
    <row r="564" spans="4:4" ht="15.75" customHeight="1" x14ac:dyDescent="0.25">
      <c r="D564" s="11"/>
    </row>
    <row r="565" spans="4:4" ht="15.75" customHeight="1" x14ac:dyDescent="0.25">
      <c r="D565" s="11"/>
    </row>
    <row r="566" spans="4:4" ht="15.75" customHeight="1" x14ac:dyDescent="0.25">
      <c r="D566" s="11"/>
    </row>
    <row r="567" spans="4:4" ht="15.75" customHeight="1" x14ac:dyDescent="0.25">
      <c r="D567" s="11"/>
    </row>
    <row r="568" spans="4:4" ht="15.75" customHeight="1" x14ac:dyDescent="0.25">
      <c r="D568" s="11"/>
    </row>
    <row r="569" spans="4:4" ht="15.75" customHeight="1" x14ac:dyDescent="0.25">
      <c r="D569" s="11"/>
    </row>
    <row r="570" spans="4:4" ht="15.75" customHeight="1" x14ac:dyDescent="0.25">
      <c r="D570" s="11"/>
    </row>
    <row r="571" spans="4:4" ht="15.75" customHeight="1" x14ac:dyDescent="0.25">
      <c r="D571" s="11"/>
    </row>
    <row r="572" spans="4:4" ht="15.75" customHeight="1" x14ac:dyDescent="0.25">
      <c r="D572" s="11"/>
    </row>
    <row r="573" spans="4:4" ht="15.75" customHeight="1" x14ac:dyDescent="0.25">
      <c r="D573" s="11"/>
    </row>
    <row r="574" spans="4:4" ht="15.75" customHeight="1" x14ac:dyDescent="0.25">
      <c r="D574" s="11"/>
    </row>
    <row r="575" spans="4:4" ht="15.75" customHeight="1" x14ac:dyDescent="0.25">
      <c r="D575" s="11"/>
    </row>
    <row r="576" spans="4:4" ht="15.75" customHeight="1" x14ac:dyDescent="0.25">
      <c r="D576" s="11"/>
    </row>
    <row r="577" spans="4:4" ht="15.75" customHeight="1" x14ac:dyDescent="0.25">
      <c r="D577" s="11"/>
    </row>
    <row r="578" spans="4:4" ht="15.75" customHeight="1" x14ac:dyDescent="0.25">
      <c r="D578" s="11"/>
    </row>
    <row r="579" spans="4:4" ht="15.75" customHeight="1" x14ac:dyDescent="0.25">
      <c r="D579" s="11"/>
    </row>
    <row r="580" spans="4:4" ht="15.75" customHeight="1" x14ac:dyDescent="0.25">
      <c r="D580" s="11"/>
    </row>
    <row r="581" spans="4:4" ht="15.75" customHeight="1" x14ac:dyDescent="0.25">
      <c r="D581" s="11"/>
    </row>
    <row r="582" spans="4:4" ht="15.75" customHeight="1" x14ac:dyDescent="0.25">
      <c r="D582" s="11"/>
    </row>
    <row r="583" spans="4:4" ht="15.75" customHeight="1" x14ac:dyDescent="0.25">
      <c r="D583" s="11"/>
    </row>
    <row r="584" spans="4:4" ht="15.75" customHeight="1" x14ac:dyDescent="0.25">
      <c r="D584" s="11"/>
    </row>
    <row r="585" spans="4:4" ht="15.75" customHeight="1" x14ac:dyDescent="0.25">
      <c r="D585" s="11"/>
    </row>
    <row r="586" spans="4:4" ht="15.75" customHeight="1" x14ac:dyDescent="0.25">
      <c r="D586" s="11"/>
    </row>
    <row r="587" spans="4:4" ht="15.75" customHeight="1" x14ac:dyDescent="0.25">
      <c r="D587" s="11"/>
    </row>
    <row r="588" spans="4:4" ht="15.75" customHeight="1" x14ac:dyDescent="0.25">
      <c r="D588" s="11"/>
    </row>
    <row r="589" spans="4:4" ht="15.75" customHeight="1" x14ac:dyDescent="0.25">
      <c r="D589" s="11"/>
    </row>
    <row r="590" spans="4:4" ht="15.75" customHeight="1" x14ac:dyDescent="0.25">
      <c r="D590" s="11"/>
    </row>
    <row r="591" spans="4:4" ht="15.75" customHeight="1" x14ac:dyDescent="0.25">
      <c r="D591" s="11"/>
    </row>
    <row r="592" spans="4:4" ht="15.75" customHeight="1" x14ac:dyDescent="0.25">
      <c r="D592" s="11"/>
    </row>
    <row r="593" spans="4:4" ht="15.75" customHeight="1" x14ac:dyDescent="0.25">
      <c r="D593" s="11"/>
    </row>
    <row r="594" spans="4:4" ht="15.75" customHeight="1" x14ac:dyDescent="0.25">
      <c r="D594" s="11"/>
    </row>
    <row r="595" spans="4:4" ht="15.75" customHeight="1" x14ac:dyDescent="0.25">
      <c r="D595" s="11"/>
    </row>
    <row r="596" spans="4:4" ht="15.75" customHeight="1" x14ac:dyDescent="0.25">
      <c r="D596" s="11"/>
    </row>
    <row r="597" spans="4:4" ht="15.75" customHeight="1" x14ac:dyDescent="0.25">
      <c r="D597" s="11"/>
    </row>
    <row r="598" spans="4:4" ht="15.75" customHeight="1" x14ac:dyDescent="0.25">
      <c r="D598" s="11"/>
    </row>
    <row r="599" spans="4:4" ht="15.75" customHeight="1" x14ac:dyDescent="0.25">
      <c r="D599" s="11"/>
    </row>
    <row r="600" spans="4:4" ht="15.75" customHeight="1" x14ac:dyDescent="0.25">
      <c r="D600" s="11"/>
    </row>
    <row r="601" spans="4:4" ht="15.75" customHeight="1" x14ac:dyDescent="0.25">
      <c r="D601" s="11"/>
    </row>
    <row r="602" spans="4:4" ht="15.75" customHeight="1" x14ac:dyDescent="0.25">
      <c r="D602" s="11"/>
    </row>
    <row r="603" spans="4:4" ht="15.75" customHeight="1" x14ac:dyDescent="0.25">
      <c r="D603" s="11"/>
    </row>
    <row r="604" spans="4:4" ht="15.75" customHeight="1" x14ac:dyDescent="0.25">
      <c r="D604" s="11"/>
    </row>
    <row r="605" spans="4:4" ht="15.75" customHeight="1" x14ac:dyDescent="0.25">
      <c r="D605" s="11"/>
    </row>
    <row r="606" spans="4:4" ht="15.75" customHeight="1" x14ac:dyDescent="0.25">
      <c r="D606" s="11"/>
    </row>
    <row r="607" spans="4:4" ht="15.75" customHeight="1" x14ac:dyDescent="0.25">
      <c r="D607" s="11"/>
    </row>
    <row r="608" spans="4:4" ht="15.75" customHeight="1" x14ac:dyDescent="0.25">
      <c r="D608" s="11"/>
    </row>
    <row r="609" spans="4:4" ht="15.75" customHeight="1" x14ac:dyDescent="0.25">
      <c r="D609" s="11"/>
    </row>
    <row r="610" spans="4:4" ht="15.75" customHeight="1" x14ac:dyDescent="0.25">
      <c r="D610" s="11"/>
    </row>
    <row r="611" spans="4:4" ht="15.75" customHeight="1" x14ac:dyDescent="0.25">
      <c r="D611" s="11"/>
    </row>
    <row r="612" spans="4:4" ht="15.75" customHeight="1" x14ac:dyDescent="0.25">
      <c r="D612" s="11"/>
    </row>
    <row r="613" spans="4:4" ht="15.75" customHeight="1" x14ac:dyDescent="0.25">
      <c r="D613" s="11"/>
    </row>
    <row r="614" spans="4:4" ht="15.75" customHeight="1" x14ac:dyDescent="0.25">
      <c r="D614" s="11"/>
    </row>
    <row r="615" spans="4:4" ht="15.75" customHeight="1" x14ac:dyDescent="0.25">
      <c r="D615" s="11"/>
    </row>
    <row r="616" spans="4:4" ht="15.75" customHeight="1" x14ac:dyDescent="0.25">
      <c r="D616" s="11"/>
    </row>
    <row r="617" spans="4:4" ht="15.75" customHeight="1" x14ac:dyDescent="0.25">
      <c r="D617" s="11"/>
    </row>
    <row r="618" spans="4:4" ht="15.75" customHeight="1" x14ac:dyDescent="0.25">
      <c r="D618" s="11"/>
    </row>
    <row r="619" spans="4:4" ht="15.75" customHeight="1" x14ac:dyDescent="0.25">
      <c r="D619" s="11"/>
    </row>
    <row r="620" spans="4:4" ht="15.75" customHeight="1" x14ac:dyDescent="0.25">
      <c r="D620" s="11"/>
    </row>
    <row r="621" spans="4:4" ht="15.75" customHeight="1" x14ac:dyDescent="0.25">
      <c r="D621" s="11"/>
    </row>
    <row r="622" spans="4:4" ht="15.75" customHeight="1" x14ac:dyDescent="0.25">
      <c r="D622" s="11"/>
    </row>
    <row r="623" spans="4:4" ht="15.75" customHeight="1" x14ac:dyDescent="0.25">
      <c r="D623" s="11"/>
    </row>
    <row r="624" spans="4:4" ht="15.75" customHeight="1" x14ac:dyDescent="0.25">
      <c r="D624" s="11"/>
    </row>
    <row r="625" spans="4:4" ht="15.75" customHeight="1" x14ac:dyDescent="0.25">
      <c r="D625" s="11"/>
    </row>
    <row r="626" spans="4:4" ht="15.75" customHeight="1" x14ac:dyDescent="0.25">
      <c r="D626" s="11"/>
    </row>
    <row r="627" spans="4:4" ht="15.75" customHeight="1" x14ac:dyDescent="0.25">
      <c r="D627" s="11"/>
    </row>
    <row r="628" spans="4:4" ht="15.75" customHeight="1" x14ac:dyDescent="0.25">
      <c r="D628" s="11"/>
    </row>
    <row r="629" spans="4:4" ht="15.75" customHeight="1" x14ac:dyDescent="0.25">
      <c r="D629" s="11"/>
    </row>
    <row r="630" spans="4:4" ht="15.75" customHeight="1" x14ac:dyDescent="0.25">
      <c r="D630" s="11"/>
    </row>
    <row r="631" spans="4:4" ht="15.75" customHeight="1" x14ac:dyDescent="0.25">
      <c r="D631" s="11"/>
    </row>
    <row r="632" spans="4:4" ht="15.75" customHeight="1" x14ac:dyDescent="0.25">
      <c r="D632" s="11"/>
    </row>
    <row r="633" spans="4:4" ht="15.75" customHeight="1" x14ac:dyDescent="0.25">
      <c r="D633" s="11"/>
    </row>
    <row r="634" spans="4:4" ht="15.75" customHeight="1" x14ac:dyDescent="0.25">
      <c r="D634" s="11"/>
    </row>
    <row r="635" spans="4:4" ht="15.75" customHeight="1" x14ac:dyDescent="0.25">
      <c r="D635" s="11"/>
    </row>
    <row r="636" spans="4:4" ht="15.75" customHeight="1" x14ac:dyDescent="0.25">
      <c r="D636" s="11"/>
    </row>
    <row r="637" spans="4:4" ht="15.75" customHeight="1" x14ac:dyDescent="0.25">
      <c r="D637" s="11"/>
    </row>
    <row r="638" spans="4:4" ht="15.75" customHeight="1" x14ac:dyDescent="0.25">
      <c r="D638" s="11"/>
    </row>
    <row r="639" spans="4:4" ht="15.75" customHeight="1" x14ac:dyDescent="0.25">
      <c r="D639" s="11"/>
    </row>
    <row r="640" spans="4:4" ht="15.75" customHeight="1" x14ac:dyDescent="0.25">
      <c r="D640" s="11"/>
    </row>
    <row r="641" spans="4:4" ht="15.75" customHeight="1" x14ac:dyDescent="0.25">
      <c r="D641" s="11"/>
    </row>
    <row r="642" spans="4:4" ht="15.75" customHeight="1" x14ac:dyDescent="0.25">
      <c r="D642" s="11"/>
    </row>
    <row r="643" spans="4:4" ht="15.75" customHeight="1" x14ac:dyDescent="0.25">
      <c r="D643" s="11"/>
    </row>
    <row r="644" spans="4:4" ht="15.75" customHeight="1" x14ac:dyDescent="0.25">
      <c r="D644" s="11"/>
    </row>
    <row r="645" spans="4:4" ht="15.75" customHeight="1" x14ac:dyDescent="0.25">
      <c r="D645" s="11"/>
    </row>
    <row r="646" spans="4:4" ht="15.75" customHeight="1" x14ac:dyDescent="0.25">
      <c r="D646" s="11"/>
    </row>
    <row r="647" spans="4:4" ht="15.75" customHeight="1" x14ac:dyDescent="0.25">
      <c r="D647" s="11"/>
    </row>
    <row r="648" spans="4:4" ht="15.75" customHeight="1" x14ac:dyDescent="0.25">
      <c r="D648" s="11"/>
    </row>
    <row r="649" spans="4:4" ht="15.75" customHeight="1" x14ac:dyDescent="0.25">
      <c r="D649" s="11"/>
    </row>
    <row r="650" spans="4:4" ht="15.75" customHeight="1" x14ac:dyDescent="0.25">
      <c r="D650" s="11"/>
    </row>
    <row r="651" spans="4:4" ht="15.75" customHeight="1" x14ac:dyDescent="0.25">
      <c r="D651" s="11"/>
    </row>
    <row r="652" spans="4:4" ht="15.75" customHeight="1" x14ac:dyDescent="0.25">
      <c r="D652" s="11"/>
    </row>
    <row r="653" spans="4:4" ht="15.75" customHeight="1" x14ac:dyDescent="0.25">
      <c r="D653" s="11"/>
    </row>
    <row r="654" spans="4:4" ht="15.75" customHeight="1" x14ac:dyDescent="0.25">
      <c r="D654" s="11"/>
    </row>
    <row r="655" spans="4:4" ht="15.75" customHeight="1" x14ac:dyDescent="0.25">
      <c r="D655" s="11"/>
    </row>
    <row r="656" spans="4:4" ht="15.75" customHeight="1" x14ac:dyDescent="0.25">
      <c r="D656" s="11"/>
    </row>
    <row r="657" spans="4:4" ht="15.75" customHeight="1" x14ac:dyDescent="0.25">
      <c r="D657" s="11"/>
    </row>
    <row r="658" spans="4:4" ht="15.75" customHeight="1" x14ac:dyDescent="0.25">
      <c r="D658" s="11"/>
    </row>
    <row r="659" spans="4:4" ht="15.75" customHeight="1" x14ac:dyDescent="0.25">
      <c r="D659" s="11"/>
    </row>
    <row r="660" spans="4:4" ht="15.75" customHeight="1" x14ac:dyDescent="0.25">
      <c r="D660" s="11"/>
    </row>
    <row r="661" spans="4:4" ht="15.75" customHeight="1" x14ac:dyDescent="0.25">
      <c r="D661" s="11"/>
    </row>
    <row r="662" spans="4:4" ht="15.75" customHeight="1" x14ac:dyDescent="0.25">
      <c r="D662" s="11"/>
    </row>
    <row r="663" spans="4:4" ht="15.75" customHeight="1" x14ac:dyDescent="0.25">
      <c r="D663" s="11"/>
    </row>
    <row r="664" spans="4:4" ht="15.75" customHeight="1" x14ac:dyDescent="0.25">
      <c r="D664" s="11"/>
    </row>
    <row r="665" spans="4:4" ht="15.75" customHeight="1" x14ac:dyDescent="0.25">
      <c r="D665" s="11"/>
    </row>
    <row r="666" spans="4:4" ht="15.75" customHeight="1" x14ac:dyDescent="0.25">
      <c r="D666" s="11"/>
    </row>
    <row r="667" spans="4:4" ht="15.75" customHeight="1" x14ac:dyDescent="0.25">
      <c r="D667" s="11"/>
    </row>
    <row r="668" spans="4:4" ht="15.75" customHeight="1" x14ac:dyDescent="0.25">
      <c r="D668" s="11"/>
    </row>
    <row r="669" spans="4:4" ht="15.75" customHeight="1" x14ac:dyDescent="0.25">
      <c r="D669" s="11"/>
    </row>
    <row r="670" spans="4:4" ht="15.75" customHeight="1" x14ac:dyDescent="0.25">
      <c r="D670" s="11"/>
    </row>
    <row r="671" spans="4:4" ht="15.75" customHeight="1" x14ac:dyDescent="0.25">
      <c r="D671" s="11"/>
    </row>
    <row r="672" spans="4:4" ht="15.75" customHeight="1" x14ac:dyDescent="0.25">
      <c r="D672" s="11"/>
    </row>
    <row r="673" spans="4:4" ht="15.75" customHeight="1" x14ac:dyDescent="0.25">
      <c r="D673" s="11"/>
    </row>
    <row r="674" spans="4:4" ht="15.75" customHeight="1" x14ac:dyDescent="0.25">
      <c r="D674" s="11"/>
    </row>
    <row r="675" spans="4:4" ht="15.75" customHeight="1" x14ac:dyDescent="0.25">
      <c r="D675" s="11"/>
    </row>
    <row r="676" spans="4:4" ht="15.75" customHeight="1" x14ac:dyDescent="0.25">
      <c r="D676" s="11"/>
    </row>
    <row r="677" spans="4:4" ht="15.75" customHeight="1" x14ac:dyDescent="0.25">
      <c r="D677" s="11"/>
    </row>
    <row r="678" spans="4:4" ht="15.75" customHeight="1" x14ac:dyDescent="0.25">
      <c r="D678" s="11"/>
    </row>
    <row r="679" spans="4:4" ht="15.75" customHeight="1" x14ac:dyDescent="0.25">
      <c r="D679" s="11"/>
    </row>
    <row r="680" spans="4:4" ht="15.75" customHeight="1" x14ac:dyDescent="0.25">
      <c r="D680" s="11"/>
    </row>
    <row r="681" spans="4:4" ht="15.75" customHeight="1" x14ac:dyDescent="0.25">
      <c r="D681" s="11"/>
    </row>
    <row r="682" spans="4:4" ht="15.75" customHeight="1" x14ac:dyDescent="0.25">
      <c r="D682" s="11"/>
    </row>
    <row r="683" spans="4:4" ht="15.75" customHeight="1" x14ac:dyDescent="0.25">
      <c r="D683" s="11"/>
    </row>
    <row r="684" spans="4:4" ht="15.75" customHeight="1" x14ac:dyDescent="0.25">
      <c r="D684" s="11"/>
    </row>
    <row r="685" spans="4:4" ht="15.75" customHeight="1" x14ac:dyDescent="0.25">
      <c r="D685" s="11"/>
    </row>
    <row r="686" spans="4:4" ht="15.75" customHeight="1" x14ac:dyDescent="0.25">
      <c r="D686" s="11"/>
    </row>
    <row r="687" spans="4:4" ht="15.75" customHeight="1" x14ac:dyDescent="0.25">
      <c r="D687" s="11"/>
    </row>
    <row r="688" spans="4:4" ht="15.75" customHeight="1" x14ac:dyDescent="0.25">
      <c r="D688" s="11"/>
    </row>
    <row r="689" spans="4:4" ht="15.75" customHeight="1" x14ac:dyDescent="0.25">
      <c r="D689" s="11"/>
    </row>
    <row r="690" spans="4:4" ht="15.75" customHeight="1" x14ac:dyDescent="0.25">
      <c r="D690" s="11"/>
    </row>
    <row r="691" spans="4:4" ht="15.75" customHeight="1" x14ac:dyDescent="0.25">
      <c r="D691" s="11"/>
    </row>
    <row r="692" spans="4:4" ht="15.75" customHeight="1" x14ac:dyDescent="0.25">
      <c r="D692" s="11"/>
    </row>
    <row r="693" spans="4:4" ht="15.75" customHeight="1" x14ac:dyDescent="0.25">
      <c r="D693" s="11"/>
    </row>
    <row r="694" spans="4:4" ht="15.75" customHeight="1" x14ac:dyDescent="0.25">
      <c r="D694" s="11"/>
    </row>
    <row r="695" spans="4:4" ht="15.75" customHeight="1" x14ac:dyDescent="0.25">
      <c r="D695" s="11"/>
    </row>
    <row r="696" spans="4:4" ht="15.75" customHeight="1" x14ac:dyDescent="0.25">
      <c r="D696" s="11"/>
    </row>
    <row r="697" spans="4:4" ht="15.75" customHeight="1" x14ac:dyDescent="0.25">
      <c r="D697" s="11"/>
    </row>
    <row r="698" spans="4:4" ht="15.75" customHeight="1" x14ac:dyDescent="0.25">
      <c r="D698" s="11"/>
    </row>
    <row r="699" spans="4:4" ht="15.75" customHeight="1" x14ac:dyDescent="0.25">
      <c r="D699" s="11"/>
    </row>
    <row r="700" spans="4:4" ht="15.75" customHeight="1" x14ac:dyDescent="0.25">
      <c r="D700" s="11"/>
    </row>
    <row r="701" spans="4:4" ht="15.75" customHeight="1" x14ac:dyDescent="0.25">
      <c r="D701" s="11"/>
    </row>
    <row r="702" spans="4:4" ht="15.75" customHeight="1" x14ac:dyDescent="0.25">
      <c r="D702" s="11"/>
    </row>
    <row r="703" spans="4:4" ht="15.75" customHeight="1" x14ac:dyDescent="0.25">
      <c r="D703" s="11"/>
    </row>
    <row r="704" spans="4:4" ht="15.75" customHeight="1" x14ac:dyDescent="0.25">
      <c r="D704" s="11"/>
    </row>
    <row r="705" spans="4:4" ht="15.75" customHeight="1" x14ac:dyDescent="0.25">
      <c r="D705" s="11"/>
    </row>
    <row r="706" spans="4:4" ht="15.75" customHeight="1" x14ac:dyDescent="0.25">
      <c r="D706" s="11"/>
    </row>
    <row r="707" spans="4:4" ht="15.75" customHeight="1" x14ac:dyDescent="0.25">
      <c r="D707" s="11"/>
    </row>
    <row r="708" spans="4:4" ht="15.75" customHeight="1" x14ac:dyDescent="0.25">
      <c r="D708" s="11"/>
    </row>
    <row r="709" spans="4:4" ht="15.75" customHeight="1" x14ac:dyDescent="0.25">
      <c r="D709" s="11"/>
    </row>
    <row r="710" spans="4:4" ht="15.75" customHeight="1" x14ac:dyDescent="0.25">
      <c r="D710" s="11"/>
    </row>
    <row r="711" spans="4:4" ht="15.75" customHeight="1" x14ac:dyDescent="0.25">
      <c r="D711" s="11"/>
    </row>
    <row r="712" spans="4:4" ht="15.75" customHeight="1" x14ac:dyDescent="0.25">
      <c r="D712" s="11"/>
    </row>
    <row r="713" spans="4:4" ht="15.75" customHeight="1" x14ac:dyDescent="0.25">
      <c r="D713" s="11"/>
    </row>
    <row r="714" spans="4:4" ht="15.75" customHeight="1" x14ac:dyDescent="0.25">
      <c r="D714" s="11"/>
    </row>
    <row r="715" spans="4:4" ht="15.75" customHeight="1" x14ac:dyDescent="0.25">
      <c r="D715" s="11"/>
    </row>
    <row r="716" spans="4:4" ht="15.75" customHeight="1" x14ac:dyDescent="0.25">
      <c r="D716" s="11"/>
    </row>
    <row r="717" spans="4:4" ht="15.75" customHeight="1" x14ac:dyDescent="0.25">
      <c r="D717" s="11"/>
    </row>
    <row r="718" spans="4:4" ht="15.75" customHeight="1" x14ac:dyDescent="0.25">
      <c r="D718" s="11"/>
    </row>
    <row r="719" spans="4:4" ht="15.75" customHeight="1" x14ac:dyDescent="0.25">
      <c r="D719" s="11"/>
    </row>
    <row r="720" spans="4:4" ht="15.75" customHeight="1" x14ac:dyDescent="0.25">
      <c r="D720" s="11"/>
    </row>
    <row r="721" spans="4:4" ht="15.75" customHeight="1" x14ac:dyDescent="0.25">
      <c r="D721" s="11"/>
    </row>
    <row r="722" spans="4:4" ht="15.75" customHeight="1" x14ac:dyDescent="0.25">
      <c r="D722" s="11"/>
    </row>
    <row r="723" spans="4:4" ht="15.75" customHeight="1" x14ac:dyDescent="0.25">
      <c r="D723" s="11"/>
    </row>
    <row r="724" spans="4:4" ht="15.75" customHeight="1" x14ac:dyDescent="0.25">
      <c r="D724" s="11"/>
    </row>
    <row r="725" spans="4:4" ht="15.75" customHeight="1" x14ac:dyDescent="0.25">
      <c r="D725" s="11"/>
    </row>
    <row r="726" spans="4:4" ht="15.75" customHeight="1" x14ac:dyDescent="0.25">
      <c r="D726" s="11"/>
    </row>
    <row r="727" spans="4:4" ht="15.75" customHeight="1" x14ac:dyDescent="0.25">
      <c r="D727" s="11"/>
    </row>
    <row r="728" spans="4:4" ht="15.75" customHeight="1" x14ac:dyDescent="0.25">
      <c r="D728" s="11"/>
    </row>
    <row r="729" spans="4:4" ht="15.75" customHeight="1" x14ac:dyDescent="0.25">
      <c r="D729" s="11"/>
    </row>
    <row r="730" spans="4:4" ht="15.75" customHeight="1" x14ac:dyDescent="0.25">
      <c r="D730" s="11"/>
    </row>
    <row r="731" spans="4:4" ht="15.75" customHeight="1" x14ac:dyDescent="0.25">
      <c r="D731" s="11"/>
    </row>
    <row r="732" spans="4:4" ht="15.75" customHeight="1" x14ac:dyDescent="0.25">
      <c r="D732" s="11"/>
    </row>
    <row r="733" spans="4:4" ht="15.75" customHeight="1" x14ac:dyDescent="0.25">
      <c r="D733" s="11"/>
    </row>
    <row r="734" spans="4:4" ht="15.75" customHeight="1" x14ac:dyDescent="0.25">
      <c r="D734" s="11"/>
    </row>
    <row r="735" spans="4:4" ht="15.75" customHeight="1" x14ac:dyDescent="0.25">
      <c r="D735" s="11"/>
    </row>
    <row r="736" spans="4:4" ht="15.75" customHeight="1" x14ac:dyDescent="0.25">
      <c r="D736" s="11"/>
    </row>
    <row r="737" spans="4:4" ht="15.75" customHeight="1" x14ac:dyDescent="0.25">
      <c r="D737" s="11"/>
    </row>
    <row r="738" spans="4:4" ht="15.75" customHeight="1" x14ac:dyDescent="0.25">
      <c r="D738" s="11"/>
    </row>
    <row r="739" spans="4:4" ht="15.75" customHeight="1" x14ac:dyDescent="0.25">
      <c r="D739" s="11"/>
    </row>
    <row r="740" spans="4:4" ht="15.75" customHeight="1" x14ac:dyDescent="0.25">
      <c r="D740" s="11"/>
    </row>
    <row r="741" spans="4:4" ht="15.75" customHeight="1" x14ac:dyDescent="0.25">
      <c r="D741" s="11"/>
    </row>
    <row r="742" spans="4:4" ht="15.75" customHeight="1" x14ac:dyDescent="0.25">
      <c r="D742" s="11"/>
    </row>
    <row r="743" spans="4:4" ht="15.75" customHeight="1" x14ac:dyDescent="0.25">
      <c r="D743" s="11"/>
    </row>
    <row r="744" spans="4:4" ht="15.75" customHeight="1" x14ac:dyDescent="0.25">
      <c r="D744" s="11"/>
    </row>
    <row r="745" spans="4:4" ht="15.75" customHeight="1" x14ac:dyDescent="0.25">
      <c r="D745" s="11"/>
    </row>
    <row r="746" spans="4:4" ht="15.75" customHeight="1" x14ac:dyDescent="0.25">
      <c r="D746" s="11"/>
    </row>
    <row r="747" spans="4:4" ht="15.75" customHeight="1" x14ac:dyDescent="0.25">
      <c r="D747" s="11"/>
    </row>
    <row r="748" spans="4:4" ht="15.75" customHeight="1" x14ac:dyDescent="0.25">
      <c r="D748" s="11"/>
    </row>
    <row r="749" spans="4:4" ht="15.75" customHeight="1" x14ac:dyDescent="0.25">
      <c r="D749" s="11"/>
    </row>
    <row r="750" spans="4:4" ht="15.75" customHeight="1" x14ac:dyDescent="0.25">
      <c r="D750" s="11"/>
    </row>
    <row r="751" spans="4:4" ht="15.75" customHeight="1" x14ac:dyDescent="0.25">
      <c r="D751" s="11"/>
    </row>
    <row r="752" spans="4:4" ht="15.75" customHeight="1" x14ac:dyDescent="0.25">
      <c r="D752" s="11"/>
    </row>
    <row r="753" spans="4:4" ht="15.75" customHeight="1" x14ac:dyDescent="0.25">
      <c r="D753" s="11"/>
    </row>
    <row r="754" spans="4:4" ht="15.75" customHeight="1" x14ac:dyDescent="0.25">
      <c r="D754" s="11"/>
    </row>
    <row r="755" spans="4:4" ht="15.75" customHeight="1" x14ac:dyDescent="0.25">
      <c r="D755" s="11"/>
    </row>
    <row r="756" spans="4:4" ht="15.75" customHeight="1" x14ac:dyDescent="0.25">
      <c r="D756" s="11"/>
    </row>
    <row r="757" spans="4:4" ht="15.75" customHeight="1" x14ac:dyDescent="0.25">
      <c r="D757" s="11"/>
    </row>
    <row r="758" spans="4:4" ht="15.75" customHeight="1" x14ac:dyDescent="0.25">
      <c r="D758" s="11"/>
    </row>
    <row r="759" spans="4:4" ht="15.75" customHeight="1" x14ac:dyDescent="0.25">
      <c r="D759" s="11"/>
    </row>
    <row r="760" spans="4:4" ht="15.75" customHeight="1" x14ac:dyDescent="0.25">
      <c r="D760" s="11"/>
    </row>
    <row r="761" spans="4:4" ht="15.75" customHeight="1" x14ac:dyDescent="0.25">
      <c r="D761" s="11"/>
    </row>
    <row r="762" spans="4:4" ht="15.75" customHeight="1" x14ac:dyDescent="0.25">
      <c r="D762" s="11"/>
    </row>
    <row r="763" spans="4:4" ht="15.75" customHeight="1" x14ac:dyDescent="0.25">
      <c r="D763" s="11"/>
    </row>
    <row r="764" spans="4:4" ht="15.75" customHeight="1" x14ac:dyDescent="0.25">
      <c r="D764" s="11"/>
    </row>
    <row r="765" spans="4:4" ht="15.75" customHeight="1" x14ac:dyDescent="0.25">
      <c r="D765" s="11"/>
    </row>
    <row r="766" spans="4:4" ht="15.75" customHeight="1" x14ac:dyDescent="0.25">
      <c r="D766" s="11"/>
    </row>
    <row r="767" spans="4:4" ht="15.75" customHeight="1" x14ac:dyDescent="0.25">
      <c r="D767" s="11"/>
    </row>
    <row r="768" spans="4:4" ht="15.75" customHeight="1" x14ac:dyDescent="0.25">
      <c r="D768" s="11"/>
    </row>
    <row r="769" spans="4:4" ht="15.75" customHeight="1" x14ac:dyDescent="0.25">
      <c r="D769" s="11"/>
    </row>
    <row r="770" spans="4:4" ht="15.75" customHeight="1" x14ac:dyDescent="0.25">
      <c r="D770" s="11"/>
    </row>
    <row r="771" spans="4:4" ht="15.75" customHeight="1" x14ac:dyDescent="0.25">
      <c r="D771" s="11"/>
    </row>
    <row r="772" spans="4:4" ht="15.75" customHeight="1" x14ac:dyDescent="0.25">
      <c r="D772" s="11"/>
    </row>
    <row r="773" spans="4:4" ht="15.75" customHeight="1" x14ac:dyDescent="0.25">
      <c r="D773" s="11"/>
    </row>
    <row r="774" spans="4:4" ht="15.75" customHeight="1" x14ac:dyDescent="0.25">
      <c r="D774" s="11"/>
    </row>
    <row r="775" spans="4:4" ht="15.75" customHeight="1" x14ac:dyDescent="0.25">
      <c r="D775" s="11"/>
    </row>
    <row r="776" spans="4:4" ht="15.75" customHeight="1" x14ac:dyDescent="0.25">
      <c r="D776" s="11"/>
    </row>
    <row r="777" spans="4:4" ht="15.75" customHeight="1" x14ac:dyDescent="0.25">
      <c r="D777" s="11"/>
    </row>
    <row r="778" spans="4:4" ht="15.75" customHeight="1" x14ac:dyDescent="0.25">
      <c r="D778" s="11"/>
    </row>
    <row r="779" spans="4:4" ht="15.75" customHeight="1" x14ac:dyDescent="0.25">
      <c r="D779" s="11"/>
    </row>
    <row r="780" spans="4:4" ht="15.75" customHeight="1" x14ac:dyDescent="0.25">
      <c r="D780" s="11"/>
    </row>
    <row r="781" spans="4:4" ht="15.75" customHeight="1" x14ac:dyDescent="0.25">
      <c r="D781" s="11"/>
    </row>
    <row r="782" spans="4:4" ht="15.75" customHeight="1" x14ac:dyDescent="0.25">
      <c r="D782" s="11"/>
    </row>
    <row r="783" spans="4:4" ht="15.75" customHeight="1" x14ac:dyDescent="0.25">
      <c r="D783" s="11"/>
    </row>
    <row r="784" spans="4:4" ht="15.75" customHeight="1" x14ac:dyDescent="0.25">
      <c r="D784" s="11"/>
    </row>
    <row r="785" spans="4:4" ht="15.75" customHeight="1" x14ac:dyDescent="0.25">
      <c r="D785" s="11"/>
    </row>
    <row r="786" spans="4:4" ht="15.75" customHeight="1" x14ac:dyDescent="0.25">
      <c r="D786" s="11"/>
    </row>
    <row r="787" spans="4:4" ht="15.75" customHeight="1" x14ac:dyDescent="0.25">
      <c r="D787" s="11"/>
    </row>
    <row r="788" spans="4:4" ht="15.75" customHeight="1" x14ac:dyDescent="0.25">
      <c r="D788" s="11"/>
    </row>
    <row r="789" spans="4:4" ht="15.75" customHeight="1" x14ac:dyDescent="0.25">
      <c r="D789" s="11"/>
    </row>
    <row r="790" spans="4:4" ht="15.75" customHeight="1" x14ac:dyDescent="0.25">
      <c r="D790" s="11"/>
    </row>
    <row r="791" spans="4:4" ht="15.75" customHeight="1" x14ac:dyDescent="0.25">
      <c r="D791" s="11"/>
    </row>
    <row r="792" spans="4:4" ht="15.75" customHeight="1" x14ac:dyDescent="0.25">
      <c r="D792" s="11"/>
    </row>
    <row r="793" spans="4:4" ht="15.75" customHeight="1" x14ac:dyDescent="0.25">
      <c r="D793" s="11"/>
    </row>
    <row r="794" spans="4:4" ht="15.75" customHeight="1" x14ac:dyDescent="0.25">
      <c r="D794" s="11"/>
    </row>
    <row r="795" spans="4:4" ht="15.75" customHeight="1" x14ac:dyDescent="0.25">
      <c r="D795" s="11"/>
    </row>
    <row r="796" spans="4:4" ht="15.75" customHeight="1" x14ac:dyDescent="0.25">
      <c r="D796" s="11"/>
    </row>
    <row r="797" spans="4:4" ht="15.75" customHeight="1" x14ac:dyDescent="0.25">
      <c r="D797" s="11"/>
    </row>
    <row r="798" spans="4:4" ht="15.75" customHeight="1" x14ac:dyDescent="0.25">
      <c r="D798" s="11"/>
    </row>
    <row r="799" spans="4:4" ht="15.75" customHeight="1" x14ac:dyDescent="0.25">
      <c r="D799" s="11"/>
    </row>
    <row r="800" spans="4:4" ht="15.75" customHeight="1" x14ac:dyDescent="0.25">
      <c r="D800" s="11"/>
    </row>
    <row r="801" spans="4:4" ht="15.75" customHeight="1" x14ac:dyDescent="0.25">
      <c r="D801" s="11"/>
    </row>
    <row r="802" spans="4:4" ht="15.75" customHeight="1" x14ac:dyDescent="0.25">
      <c r="D802" s="11"/>
    </row>
    <row r="803" spans="4:4" ht="15.75" customHeight="1" x14ac:dyDescent="0.25">
      <c r="D803" s="11"/>
    </row>
    <row r="804" spans="4:4" ht="15.75" customHeight="1" x14ac:dyDescent="0.25">
      <c r="D804" s="11"/>
    </row>
    <row r="805" spans="4:4" ht="15.75" customHeight="1" x14ac:dyDescent="0.25">
      <c r="D805" s="11"/>
    </row>
    <row r="806" spans="4:4" ht="15.75" customHeight="1" x14ac:dyDescent="0.25">
      <c r="D806" s="11"/>
    </row>
    <row r="807" spans="4:4" ht="15.75" customHeight="1" x14ac:dyDescent="0.25">
      <c r="D807" s="11"/>
    </row>
    <row r="808" spans="4:4" ht="15.75" customHeight="1" x14ac:dyDescent="0.25">
      <c r="D808" s="11"/>
    </row>
    <row r="809" spans="4:4" ht="15.75" customHeight="1" x14ac:dyDescent="0.25">
      <c r="D809" s="11"/>
    </row>
    <row r="810" spans="4:4" ht="15.75" customHeight="1" x14ac:dyDescent="0.25">
      <c r="D810" s="11"/>
    </row>
    <row r="811" spans="4:4" ht="15.75" customHeight="1" x14ac:dyDescent="0.25">
      <c r="D811" s="11"/>
    </row>
    <row r="812" spans="4:4" ht="15.75" customHeight="1" x14ac:dyDescent="0.25">
      <c r="D812" s="11"/>
    </row>
    <row r="813" spans="4:4" ht="15.75" customHeight="1" x14ac:dyDescent="0.25">
      <c r="D813" s="11"/>
    </row>
    <row r="814" spans="4:4" ht="15.75" customHeight="1" x14ac:dyDescent="0.25">
      <c r="D814" s="11"/>
    </row>
    <row r="815" spans="4:4" ht="15.75" customHeight="1" x14ac:dyDescent="0.25">
      <c r="D815" s="11"/>
    </row>
    <row r="816" spans="4:4" ht="15.75" customHeight="1" x14ac:dyDescent="0.25">
      <c r="D816" s="11"/>
    </row>
    <row r="817" spans="4:4" ht="15.75" customHeight="1" x14ac:dyDescent="0.25">
      <c r="D817" s="11"/>
    </row>
    <row r="818" spans="4:4" ht="15.75" customHeight="1" x14ac:dyDescent="0.25">
      <c r="D818" s="11"/>
    </row>
    <row r="819" spans="4:4" ht="15.75" customHeight="1" x14ac:dyDescent="0.25">
      <c r="D819" s="11"/>
    </row>
    <row r="820" spans="4:4" ht="15.75" customHeight="1" x14ac:dyDescent="0.25">
      <c r="D820" s="11"/>
    </row>
    <row r="821" spans="4:4" ht="15.75" customHeight="1" x14ac:dyDescent="0.25">
      <c r="D821" s="11"/>
    </row>
    <row r="822" spans="4:4" ht="15.75" customHeight="1" x14ac:dyDescent="0.25">
      <c r="D822" s="11"/>
    </row>
    <row r="823" spans="4:4" ht="15.75" customHeight="1" x14ac:dyDescent="0.25">
      <c r="D823" s="11"/>
    </row>
    <row r="824" spans="4:4" ht="15.75" customHeight="1" x14ac:dyDescent="0.25">
      <c r="D824" s="11"/>
    </row>
    <row r="825" spans="4:4" ht="15.75" customHeight="1" x14ac:dyDescent="0.25">
      <c r="D825" s="11"/>
    </row>
    <row r="826" spans="4:4" ht="15.75" customHeight="1" x14ac:dyDescent="0.25">
      <c r="D826" s="11"/>
    </row>
    <row r="827" spans="4:4" ht="15.75" customHeight="1" x14ac:dyDescent="0.25">
      <c r="D827" s="11"/>
    </row>
    <row r="828" spans="4:4" ht="15.75" customHeight="1" x14ac:dyDescent="0.25">
      <c r="D828" s="11"/>
    </row>
    <row r="829" spans="4:4" ht="15.75" customHeight="1" x14ac:dyDescent="0.25">
      <c r="D829" s="11"/>
    </row>
    <row r="830" spans="4:4" ht="15.75" customHeight="1" x14ac:dyDescent="0.25">
      <c r="D830" s="11"/>
    </row>
    <row r="831" spans="4:4" ht="15.75" customHeight="1" x14ac:dyDescent="0.25">
      <c r="D831" s="11"/>
    </row>
    <row r="832" spans="4:4" ht="15.75" customHeight="1" x14ac:dyDescent="0.25">
      <c r="D832" s="11"/>
    </row>
    <row r="833" spans="4:4" ht="15.75" customHeight="1" x14ac:dyDescent="0.25">
      <c r="D833" s="11"/>
    </row>
    <row r="834" spans="4:4" ht="15.75" customHeight="1" x14ac:dyDescent="0.25">
      <c r="D834" s="11"/>
    </row>
    <row r="835" spans="4:4" ht="15.75" customHeight="1" x14ac:dyDescent="0.25">
      <c r="D835" s="11"/>
    </row>
    <row r="836" spans="4:4" ht="15.75" customHeight="1" x14ac:dyDescent="0.25">
      <c r="D836" s="11"/>
    </row>
    <row r="837" spans="4:4" ht="15.75" customHeight="1" x14ac:dyDescent="0.25">
      <c r="D837" s="11"/>
    </row>
    <row r="838" spans="4:4" ht="15.75" customHeight="1" x14ac:dyDescent="0.25">
      <c r="D838" s="11"/>
    </row>
    <row r="839" spans="4:4" ht="15.75" customHeight="1" x14ac:dyDescent="0.25">
      <c r="D839" s="11"/>
    </row>
    <row r="840" spans="4:4" ht="15.75" customHeight="1" x14ac:dyDescent="0.25">
      <c r="D840" s="11"/>
    </row>
    <row r="841" spans="4:4" ht="15.75" customHeight="1" x14ac:dyDescent="0.25">
      <c r="D841" s="11"/>
    </row>
    <row r="842" spans="4:4" ht="15.75" customHeight="1" x14ac:dyDescent="0.25">
      <c r="D842" s="11"/>
    </row>
    <row r="843" spans="4:4" ht="15.75" customHeight="1" x14ac:dyDescent="0.25">
      <c r="D843" s="11"/>
    </row>
    <row r="844" spans="4:4" ht="15.75" customHeight="1" x14ac:dyDescent="0.25">
      <c r="D844" s="11"/>
    </row>
    <row r="845" spans="4:4" ht="15.75" customHeight="1" x14ac:dyDescent="0.25">
      <c r="D845" s="11"/>
    </row>
    <row r="846" spans="4:4" ht="15.75" customHeight="1" x14ac:dyDescent="0.25">
      <c r="D846" s="11"/>
    </row>
    <row r="847" spans="4:4" ht="15.75" customHeight="1" x14ac:dyDescent="0.25">
      <c r="D847" s="11"/>
    </row>
    <row r="848" spans="4:4" ht="15.75" customHeight="1" x14ac:dyDescent="0.25">
      <c r="D848" s="11"/>
    </row>
    <row r="849" spans="4:4" ht="15.75" customHeight="1" x14ac:dyDescent="0.25">
      <c r="D849" s="11"/>
    </row>
    <row r="850" spans="4:4" ht="15.75" customHeight="1" x14ac:dyDescent="0.25">
      <c r="D850" s="11"/>
    </row>
    <row r="851" spans="4:4" ht="15.75" customHeight="1" x14ac:dyDescent="0.25">
      <c r="D851" s="11"/>
    </row>
    <row r="852" spans="4:4" ht="15.75" customHeight="1" x14ac:dyDescent="0.25">
      <c r="D852" s="11"/>
    </row>
    <row r="853" spans="4:4" ht="15.75" customHeight="1" x14ac:dyDescent="0.25">
      <c r="D853" s="11"/>
    </row>
    <row r="854" spans="4:4" ht="15.75" customHeight="1" x14ac:dyDescent="0.25">
      <c r="D854" s="11"/>
    </row>
    <row r="855" spans="4:4" ht="15.75" customHeight="1" x14ac:dyDescent="0.25">
      <c r="D855" s="11"/>
    </row>
    <row r="856" spans="4:4" ht="15.75" customHeight="1" x14ac:dyDescent="0.25">
      <c r="D856" s="11"/>
    </row>
    <row r="857" spans="4:4" ht="15.75" customHeight="1" x14ac:dyDescent="0.25">
      <c r="D857" s="11"/>
    </row>
    <row r="858" spans="4:4" ht="15.75" customHeight="1" x14ac:dyDescent="0.25">
      <c r="D858" s="11"/>
    </row>
    <row r="859" spans="4:4" ht="15.75" customHeight="1" x14ac:dyDescent="0.25">
      <c r="D859" s="11"/>
    </row>
    <row r="860" spans="4:4" ht="15.75" customHeight="1" x14ac:dyDescent="0.25">
      <c r="D860" s="11"/>
    </row>
    <row r="861" spans="4:4" ht="15.75" customHeight="1" x14ac:dyDescent="0.25">
      <c r="D861" s="11"/>
    </row>
    <row r="862" spans="4:4" ht="15.75" customHeight="1" x14ac:dyDescent="0.25">
      <c r="D862" s="11"/>
    </row>
    <row r="863" spans="4:4" ht="15.75" customHeight="1" x14ac:dyDescent="0.25">
      <c r="D863" s="11"/>
    </row>
    <row r="864" spans="4:4" ht="15.75" customHeight="1" x14ac:dyDescent="0.25">
      <c r="D864" s="11"/>
    </row>
    <row r="865" spans="4:4" ht="15.75" customHeight="1" x14ac:dyDescent="0.25">
      <c r="D865" s="11"/>
    </row>
    <row r="866" spans="4:4" ht="15.75" customHeight="1" x14ac:dyDescent="0.25">
      <c r="D866" s="11"/>
    </row>
    <row r="867" spans="4:4" ht="15.75" customHeight="1" x14ac:dyDescent="0.25">
      <c r="D867" s="11"/>
    </row>
    <row r="868" spans="4:4" ht="15.75" customHeight="1" x14ac:dyDescent="0.25">
      <c r="D868" s="11"/>
    </row>
    <row r="869" spans="4:4" ht="15.75" customHeight="1" x14ac:dyDescent="0.25">
      <c r="D869" s="11"/>
    </row>
    <row r="870" spans="4:4" ht="15.75" customHeight="1" x14ac:dyDescent="0.25">
      <c r="D870" s="11"/>
    </row>
    <row r="871" spans="4:4" ht="15.75" customHeight="1" x14ac:dyDescent="0.25">
      <c r="D871" s="11"/>
    </row>
    <row r="872" spans="4:4" ht="15.75" customHeight="1" x14ac:dyDescent="0.25">
      <c r="D872" s="11"/>
    </row>
    <row r="873" spans="4:4" ht="15.75" customHeight="1" x14ac:dyDescent="0.25">
      <c r="D873" s="11"/>
    </row>
    <row r="874" spans="4:4" ht="15.75" customHeight="1" x14ac:dyDescent="0.25">
      <c r="D874" s="11"/>
    </row>
    <row r="875" spans="4:4" ht="15.75" customHeight="1" x14ac:dyDescent="0.25">
      <c r="D875" s="11"/>
    </row>
    <row r="876" spans="4:4" ht="15.75" customHeight="1" x14ac:dyDescent="0.25">
      <c r="D876" s="11"/>
    </row>
    <row r="877" spans="4:4" ht="15.75" customHeight="1" x14ac:dyDescent="0.25">
      <c r="D877" s="11"/>
    </row>
    <row r="878" spans="4:4" ht="15.75" customHeight="1" x14ac:dyDescent="0.25">
      <c r="D878" s="11"/>
    </row>
    <row r="879" spans="4:4" ht="15.75" customHeight="1" x14ac:dyDescent="0.25">
      <c r="D879" s="11"/>
    </row>
    <row r="880" spans="4:4" ht="15.75" customHeight="1" x14ac:dyDescent="0.25">
      <c r="D880" s="11"/>
    </row>
    <row r="881" spans="4:4" ht="15.75" customHeight="1" x14ac:dyDescent="0.25">
      <c r="D881" s="11"/>
    </row>
    <row r="882" spans="4:4" ht="15.75" customHeight="1" x14ac:dyDescent="0.25">
      <c r="D882" s="11"/>
    </row>
    <row r="883" spans="4:4" ht="15.75" customHeight="1" x14ac:dyDescent="0.25">
      <c r="D883" s="11"/>
    </row>
    <row r="884" spans="4:4" ht="15.75" customHeight="1" x14ac:dyDescent="0.25">
      <c r="D884" s="11"/>
    </row>
    <row r="885" spans="4:4" ht="15.75" customHeight="1" x14ac:dyDescent="0.25">
      <c r="D885" s="11"/>
    </row>
    <row r="886" spans="4:4" ht="15.75" customHeight="1" x14ac:dyDescent="0.25">
      <c r="D886" s="11"/>
    </row>
    <row r="887" spans="4:4" ht="15.75" customHeight="1" x14ac:dyDescent="0.25">
      <c r="D887" s="11"/>
    </row>
    <row r="888" spans="4:4" ht="15.75" customHeight="1" x14ac:dyDescent="0.25">
      <c r="D888" s="11"/>
    </row>
    <row r="889" spans="4:4" ht="15.75" customHeight="1" x14ac:dyDescent="0.25">
      <c r="D889" s="11"/>
    </row>
    <row r="890" spans="4:4" ht="15.75" customHeight="1" x14ac:dyDescent="0.25">
      <c r="D890" s="11"/>
    </row>
    <row r="891" spans="4:4" ht="15.75" customHeight="1" x14ac:dyDescent="0.25">
      <c r="D891" s="11"/>
    </row>
    <row r="892" spans="4:4" ht="15.75" customHeight="1" x14ac:dyDescent="0.25">
      <c r="D892" s="11"/>
    </row>
    <row r="893" spans="4:4" ht="15.75" customHeight="1" x14ac:dyDescent="0.25">
      <c r="D893" s="11"/>
    </row>
    <row r="894" spans="4:4" ht="15.75" customHeight="1" x14ac:dyDescent="0.25">
      <c r="D894" s="11"/>
    </row>
    <row r="895" spans="4:4" ht="15.75" customHeight="1" x14ac:dyDescent="0.25">
      <c r="D895" s="11"/>
    </row>
    <row r="896" spans="4:4" ht="15.75" customHeight="1" x14ac:dyDescent="0.25">
      <c r="D896" s="11"/>
    </row>
    <row r="897" spans="4:4" ht="15.75" customHeight="1" x14ac:dyDescent="0.25">
      <c r="D897" s="11"/>
    </row>
    <row r="898" spans="4:4" ht="15.75" customHeight="1" x14ac:dyDescent="0.25">
      <c r="D898" s="11"/>
    </row>
    <row r="899" spans="4:4" ht="15.75" customHeight="1" x14ac:dyDescent="0.25">
      <c r="D899" s="11"/>
    </row>
    <row r="900" spans="4:4" ht="15.75" customHeight="1" x14ac:dyDescent="0.25">
      <c r="D900" s="11"/>
    </row>
    <row r="901" spans="4:4" ht="15.75" customHeight="1" x14ac:dyDescent="0.25">
      <c r="D901" s="11"/>
    </row>
    <row r="902" spans="4:4" ht="15.75" customHeight="1" x14ac:dyDescent="0.25">
      <c r="D902" s="11"/>
    </row>
    <row r="903" spans="4:4" ht="15.75" customHeight="1" x14ac:dyDescent="0.25">
      <c r="D903" s="11"/>
    </row>
    <row r="904" spans="4:4" ht="15.75" customHeight="1" x14ac:dyDescent="0.25">
      <c r="D904" s="11"/>
    </row>
    <row r="905" spans="4:4" ht="15.75" customHeight="1" x14ac:dyDescent="0.25">
      <c r="D905" s="11"/>
    </row>
    <row r="906" spans="4:4" ht="15.75" customHeight="1" x14ac:dyDescent="0.25">
      <c r="D906" s="11"/>
    </row>
    <row r="907" spans="4:4" ht="15.75" customHeight="1" x14ac:dyDescent="0.25">
      <c r="D907" s="11"/>
    </row>
    <row r="908" spans="4:4" ht="15.75" customHeight="1" x14ac:dyDescent="0.25">
      <c r="D908" s="11"/>
    </row>
    <row r="909" spans="4:4" ht="15.75" customHeight="1" x14ac:dyDescent="0.25">
      <c r="D909" s="11"/>
    </row>
    <row r="910" spans="4:4" ht="15.75" customHeight="1" x14ac:dyDescent="0.25">
      <c r="D910" s="11"/>
    </row>
    <row r="911" spans="4:4" ht="15.75" customHeight="1" x14ac:dyDescent="0.25">
      <c r="D911" s="11"/>
    </row>
    <row r="912" spans="4:4" ht="15.75" customHeight="1" x14ac:dyDescent="0.25">
      <c r="D912" s="11"/>
    </row>
    <row r="913" spans="4:4" ht="15.75" customHeight="1" x14ac:dyDescent="0.25">
      <c r="D913" s="11"/>
    </row>
    <row r="914" spans="4:4" ht="15.75" customHeight="1" x14ac:dyDescent="0.25">
      <c r="D914" s="11"/>
    </row>
    <row r="915" spans="4:4" ht="15.75" customHeight="1" x14ac:dyDescent="0.25">
      <c r="D915" s="11"/>
    </row>
    <row r="916" spans="4:4" ht="15.75" customHeight="1" x14ac:dyDescent="0.25">
      <c r="D916" s="11"/>
    </row>
    <row r="917" spans="4:4" ht="15.75" customHeight="1" x14ac:dyDescent="0.25">
      <c r="D917" s="11"/>
    </row>
    <row r="918" spans="4:4" ht="15.75" customHeight="1" x14ac:dyDescent="0.25">
      <c r="D918" s="11"/>
    </row>
    <row r="919" spans="4:4" ht="15.75" customHeight="1" x14ac:dyDescent="0.25">
      <c r="D919" s="11"/>
    </row>
    <row r="920" spans="4:4" ht="15.75" customHeight="1" x14ac:dyDescent="0.25">
      <c r="D920" s="11"/>
    </row>
    <row r="921" spans="4:4" ht="15.75" customHeight="1" x14ac:dyDescent="0.25">
      <c r="D921" s="11"/>
    </row>
    <row r="922" spans="4:4" ht="15.75" customHeight="1" x14ac:dyDescent="0.25">
      <c r="D922" s="11"/>
    </row>
    <row r="923" spans="4:4" ht="15.75" customHeight="1" x14ac:dyDescent="0.25">
      <c r="D923" s="11"/>
    </row>
    <row r="924" spans="4:4" ht="15.75" customHeight="1" x14ac:dyDescent="0.25">
      <c r="D924" s="11"/>
    </row>
    <row r="925" spans="4:4" ht="15.75" customHeight="1" x14ac:dyDescent="0.25">
      <c r="D925" s="11"/>
    </row>
    <row r="926" spans="4:4" ht="15.75" customHeight="1" x14ac:dyDescent="0.25">
      <c r="D926" s="11"/>
    </row>
    <row r="927" spans="4:4" ht="15.75" customHeight="1" x14ac:dyDescent="0.25">
      <c r="D927" s="11"/>
    </row>
    <row r="928" spans="4:4" ht="15.75" customHeight="1" x14ac:dyDescent="0.25">
      <c r="D928" s="11"/>
    </row>
    <row r="929" spans="4:4" ht="15.75" customHeight="1" x14ac:dyDescent="0.25">
      <c r="D929" s="11"/>
    </row>
    <row r="930" spans="4:4" ht="15.75" customHeight="1" x14ac:dyDescent="0.25">
      <c r="D930" s="11"/>
    </row>
    <row r="931" spans="4:4" ht="15.75" customHeight="1" x14ac:dyDescent="0.25">
      <c r="D931" s="11"/>
    </row>
    <row r="932" spans="4:4" ht="15.75" customHeight="1" x14ac:dyDescent="0.25">
      <c r="D932" s="11"/>
    </row>
    <row r="933" spans="4:4" ht="15.75" customHeight="1" x14ac:dyDescent="0.25">
      <c r="D933" s="11"/>
    </row>
    <row r="934" spans="4:4" ht="15.75" customHeight="1" x14ac:dyDescent="0.25">
      <c r="D934" s="11"/>
    </row>
    <row r="935" spans="4:4" ht="15.75" customHeight="1" x14ac:dyDescent="0.25">
      <c r="D935" s="11"/>
    </row>
    <row r="936" spans="4:4" ht="15.75" customHeight="1" x14ac:dyDescent="0.25">
      <c r="D936" s="11"/>
    </row>
    <row r="937" spans="4:4" ht="15.75" customHeight="1" x14ac:dyDescent="0.25">
      <c r="D937" s="11"/>
    </row>
    <row r="938" spans="4:4" ht="15.75" customHeight="1" x14ac:dyDescent="0.25">
      <c r="D938" s="11"/>
    </row>
    <row r="939" spans="4:4" ht="15.75" customHeight="1" x14ac:dyDescent="0.25">
      <c r="D939" s="11"/>
    </row>
    <row r="940" spans="4:4" ht="15.75" customHeight="1" x14ac:dyDescent="0.25">
      <c r="D940" s="11"/>
    </row>
    <row r="941" spans="4:4" ht="15.75" customHeight="1" x14ac:dyDescent="0.25">
      <c r="D941" s="11"/>
    </row>
    <row r="942" spans="4:4" ht="15.75" customHeight="1" x14ac:dyDescent="0.25">
      <c r="D942" s="11"/>
    </row>
    <row r="943" spans="4:4" ht="15.75" customHeight="1" x14ac:dyDescent="0.25">
      <c r="D943" s="11"/>
    </row>
    <row r="944" spans="4:4" ht="15.75" customHeight="1" x14ac:dyDescent="0.25">
      <c r="D944" s="11"/>
    </row>
    <row r="945" spans="4:4" ht="15.75" customHeight="1" x14ac:dyDescent="0.25">
      <c r="D945" s="11"/>
    </row>
    <row r="946" spans="4:4" ht="15.75" customHeight="1" x14ac:dyDescent="0.25">
      <c r="D946" s="11"/>
    </row>
    <row r="947" spans="4:4" ht="15.75" customHeight="1" x14ac:dyDescent="0.25">
      <c r="D947" s="11"/>
    </row>
    <row r="948" spans="4:4" ht="15.75" customHeight="1" x14ac:dyDescent="0.25">
      <c r="D948" s="11"/>
    </row>
    <row r="949" spans="4:4" ht="15.75" customHeight="1" x14ac:dyDescent="0.25">
      <c r="D949" s="11"/>
    </row>
    <row r="950" spans="4:4" ht="15.75" customHeight="1" x14ac:dyDescent="0.25">
      <c r="D950" s="11"/>
    </row>
    <row r="951" spans="4:4" ht="15.75" customHeight="1" x14ac:dyDescent="0.25">
      <c r="D951" s="11"/>
    </row>
    <row r="952" spans="4:4" ht="15.75" customHeight="1" x14ac:dyDescent="0.25">
      <c r="D952" s="11"/>
    </row>
    <row r="953" spans="4:4" ht="15.75" customHeight="1" x14ac:dyDescent="0.25">
      <c r="D953" s="11"/>
    </row>
    <row r="954" spans="4:4" ht="15.75" customHeight="1" x14ac:dyDescent="0.25">
      <c r="D954" s="11"/>
    </row>
    <row r="955" spans="4:4" ht="15.75" customHeight="1" x14ac:dyDescent="0.25">
      <c r="D955" s="11"/>
    </row>
    <row r="956" spans="4:4" ht="15.75" customHeight="1" x14ac:dyDescent="0.25">
      <c r="D956" s="11"/>
    </row>
    <row r="957" spans="4:4" ht="15.75" customHeight="1" x14ac:dyDescent="0.25">
      <c r="D957" s="11"/>
    </row>
    <row r="958" spans="4:4" ht="15.75" customHeight="1" x14ac:dyDescent="0.25">
      <c r="D958" s="11"/>
    </row>
    <row r="959" spans="4:4" ht="15.75" customHeight="1" x14ac:dyDescent="0.25">
      <c r="D959" s="11"/>
    </row>
    <row r="960" spans="4:4" ht="15.75" customHeight="1" x14ac:dyDescent="0.25">
      <c r="D960" s="11"/>
    </row>
    <row r="961" spans="4:4" ht="15.75" customHeight="1" x14ac:dyDescent="0.25">
      <c r="D961" s="11"/>
    </row>
    <row r="962" spans="4:4" ht="15.75" customHeight="1" x14ac:dyDescent="0.25">
      <c r="D962" s="11"/>
    </row>
    <row r="963" spans="4:4" ht="15.75" customHeight="1" x14ac:dyDescent="0.25">
      <c r="D963" s="11"/>
    </row>
    <row r="964" spans="4:4" ht="15.75" customHeight="1" x14ac:dyDescent="0.25">
      <c r="D964" s="11"/>
    </row>
    <row r="965" spans="4:4" ht="15.75" customHeight="1" x14ac:dyDescent="0.25">
      <c r="D965" s="11"/>
    </row>
    <row r="966" spans="4:4" ht="15.75" customHeight="1" x14ac:dyDescent="0.25">
      <c r="D966" s="11"/>
    </row>
    <row r="967" spans="4:4" ht="15.75" customHeight="1" x14ac:dyDescent="0.25">
      <c r="D967" s="11"/>
    </row>
    <row r="968" spans="4:4" ht="15.75" customHeight="1" x14ac:dyDescent="0.25">
      <c r="D968" s="11"/>
    </row>
    <row r="969" spans="4:4" ht="15.75" customHeight="1" x14ac:dyDescent="0.25">
      <c r="D969" s="11"/>
    </row>
    <row r="970" spans="4:4" ht="15.75" customHeight="1" x14ac:dyDescent="0.25">
      <c r="D970" s="11"/>
    </row>
    <row r="971" spans="4:4" ht="15.75" customHeight="1" x14ac:dyDescent="0.25">
      <c r="D971" s="11"/>
    </row>
    <row r="972" spans="4:4" ht="15.75" customHeight="1" x14ac:dyDescent="0.25">
      <c r="D972" s="11"/>
    </row>
    <row r="973" spans="4:4" ht="15.75" customHeight="1" x14ac:dyDescent="0.25">
      <c r="D973" s="11"/>
    </row>
    <row r="974" spans="4:4" ht="15.75" customHeight="1" x14ac:dyDescent="0.25">
      <c r="D974" s="11"/>
    </row>
    <row r="975" spans="4:4" ht="15.75" customHeight="1" x14ac:dyDescent="0.25">
      <c r="D975" s="11"/>
    </row>
    <row r="976" spans="4:4" ht="15.75" customHeight="1" x14ac:dyDescent="0.25">
      <c r="D976" s="11"/>
    </row>
    <row r="977" spans="4:4" ht="15.75" customHeight="1" x14ac:dyDescent="0.25">
      <c r="D977" s="11"/>
    </row>
    <row r="978" spans="4:4" ht="15.75" customHeight="1" x14ac:dyDescent="0.25">
      <c r="D978" s="11"/>
    </row>
    <row r="979" spans="4:4" ht="15.75" customHeight="1" x14ac:dyDescent="0.25">
      <c r="D979" s="11"/>
    </row>
    <row r="980" spans="4:4" ht="15.75" customHeight="1" x14ac:dyDescent="0.25">
      <c r="D980" s="11"/>
    </row>
    <row r="981" spans="4:4" ht="15.75" customHeight="1" x14ac:dyDescent="0.25">
      <c r="D981" s="11"/>
    </row>
    <row r="982" spans="4:4" ht="15.75" customHeight="1" x14ac:dyDescent="0.25">
      <c r="D982" s="11"/>
    </row>
    <row r="983" spans="4:4" ht="15.75" customHeight="1" x14ac:dyDescent="0.25">
      <c r="D983" s="11"/>
    </row>
    <row r="984" spans="4:4" ht="15.75" customHeight="1" x14ac:dyDescent="0.25">
      <c r="D984" s="11"/>
    </row>
    <row r="985" spans="4:4" ht="15.75" customHeight="1" x14ac:dyDescent="0.25">
      <c r="D985" s="11"/>
    </row>
    <row r="986" spans="4:4" ht="15.75" customHeight="1" x14ac:dyDescent="0.25">
      <c r="D986" s="11"/>
    </row>
    <row r="987" spans="4:4" ht="15.75" customHeight="1" x14ac:dyDescent="0.25">
      <c r="D987" s="11"/>
    </row>
    <row r="988" spans="4:4" ht="15.75" customHeight="1" x14ac:dyDescent="0.25">
      <c r="D988" s="11"/>
    </row>
    <row r="989" spans="4:4" ht="15.75" customHeight="1" x14ac:dyDescent="0.25">
      <c r="D989" s="11"/>
    </row>
    <row r="990" spans="4:4" ht="15.75" customHeight="1" x14ac:dyDescent="0.25">
      <c r="D990" s="11"/>
    </row>
    <row r="991" spans="4:4" ht="15.75" customHeight="1" x14ac:dyDescent="0.25">
      <c r="D991" s="11"/>
    </row>
    <row r="992" spans="4:4" ht="15.75" customHeight="1" x14ac:dyDescent="0.25">
      <c r="D992" s="11"/>
    </row>
    <row r="993" spans="4:4" ht="15.75" customHeight="1" x14ac:dyDescent="0.25">
      <c r="D993" s="11"/>
    </row>
    <row r="994" spans="4:4" ht="15.75" customHeight="1" x14ac:dyDescent="0.25">
      <c r="D994" s="11"/>
    </row>
    <row r="995" spans="4:4" ht="15.75" customHeight="1" x14ac:dyDescent="0.25">
      <c r="D995" s="11"/>
    </row>
    <row r="996" spans="4:4" ht="15.75" customHeight="1" x14ac:dyDescent="0.25">
      <c r="D996" s="11"/>
    </row>
    <row r="997" spans="4:4" ht="15.75" customHeight="1" x14ac:dyDescent="0.25">
      <c r="D997" s="11"/>
    </row>
    <row r="998" spans="4:4" ht="15.75" customHeight="1" x14ac:dyDescent="0.25">
      <c r="D998" s="11"/>
    </row>
    <row r="999" spans="4:4" ht="15.75" customHeight="1" x14ac:dyDescent="0.25">
      <c r="D999" s="11"/>
    </row>
    <row r="1000" spans="4:4" ht="15.75" customHeight="1" x14ac:dyDescent="0.25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22" sqref="T22"/>
    </sheetView>
  </sheetViews>
  <sheetFormatPr defaultColWidth="14.42578125" defaultRowHeight="15" customHeight="1" x14ac:dyDescent="0.25"/>
  <cols>
    <col min="1" max="1" width="6" customWidth="1"/>
    <col min="2" max="3" width="2" customWidth="1"/>
    <col min="4" max="4" width="2.28515625" customWidth="1"/>
    <col min="5" max="6" width="14.140625" customWidth="1"/>
    <col min="7" max="7" width="15.140625" customWidth="1"/>
    <col min="8" max="8" width="9" customWidth="1"/>
    <col min="9" max="9" width="1.28515625" customWidth="1"/>
    <col min="10" max="12" width="14.140625" customWidth="1"/>
    <col min="13" max="13" width="9" customWidth="1"/>
    <col min="14" max="14" width="1.28515625" customWidth="1"/>
    <col min="15" max="16" width="13.140625" customWidth="1"/>
    <col min="17" max="17" width="14.140625" customWidth="1"/>
    <col min="18" max="18" width="8" customWidth="1"/>
    <col min="19" max="19" width="1.28515625" customWidth="1"/>
    <col min="20" max="20" width="14.140625" customWidth="1"/>
  </cols>
  <sheetData>
    <row r="1" spans="1:20" ht="11.25" customHeight="1" x14ac:dyDescent="0.25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25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25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25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25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25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25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25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25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25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25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13035.58</v>
      </c>
      <c r="G11" s="207">
        <f t="shared" si="0"/>
        <v>-6447.8397593266654</v>
      </c>
      <c r="H11" s="208">
        <f t="shared" si="1"/>
        <v>-0.33093983699858953</v>
      </c>
      <c r="I11" s="198"/>
      <c r="J11" s="209">
        <f t="shared" ref="J11:K11" si="16">SUM(O29,E29,J29)</f>
        <v>13000</v>
      </c>
      <c r="K11" s="210">
        <f t="shared" si="16"/>
        <v>9784.9900000000016</v>
      </c>
      <c r="L11" s="211">
        <f t="shared" si="3"/>
        <v>3215.0099999999984</v>
      </c>
      <c r="M11" s="212">
        <f t="shared" si="4"/>
        <v>-0.24730846153846142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3200.5899999999983</v>
      </c>
    </row>
    <row r="12" spans="1:20" ht="11.25" customHeight="1" x14ac:dyDescent="0.25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25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25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25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25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166385.23000000001</v>
      </c>
      <c r="G16" s="205">
        <f>SUM(G2:G11)</f>
        <v>-6338.6995532666551</v>
      </c>
      <c r="H16" s="208">
        <f>((SUM(F16))-SUM(E16))/SUM(E16)</f>
        <v>-3.6698444562146708E-2</v>
      </c>
      <c r="I16" s="198"/>
      <c r="J16" s="209">
        <f>SUM(J2:J11)</f>
        <v>130000</v>
      </c>
      <c r="K16" s="209">
        <f>SUM(K2:K11)</f>
        <v>119841.82</v>
      </c>
      <c r="L16" s="209">
        <f>SUM(L2:L11)</f>
        <v>10158.179999999998</v>
      </c>
      <c r="M16" s="212">
        <f>((K16-SUM(J16))/SUM(J16))</f>
        <v>-7.8139846153846101E-2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3200.5900000000111</v>
      </c>
    </row>
    <row r="19" spans="1:17" ht="11.25" customHeight="1" x14ac:dyDescent="0.25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25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25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25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25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25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25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25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25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25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25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4707.8400000000011</v>
      </c>
      <c r="G29" s="232">
        <f t="shared" si="19"/>
        <v>492.15999999999894</v>
      </c>
      <c r="H29" s="233">
        <f t="shared" si="20"/>
        <v>-9.4646153846153644E-2</v>
      </c>
      <c r="I29" s="198"/>
      <c r="J29" s="234">
        <f>SUM('Proposed Budget'!$D$5:$D$12)</f>
        <v>5800</v>
      </c>
      <c r="K29" s="235">
        <f>SUM('Monthly Breakdown'!AA5:AA12)</f>
        <v>5077.1500000000015</v>
      </c>
      <c r="L29" s="236">
        <f t="shared" si="21"/>
        <v>722.84999999999854</v>
      </c>
      <c r="M29" s="237">
        <f t="shared" si="22"/>
        <v>-0.12462931034482734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25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25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25"/>
    <row r="33" spans="1:17" ht="15.75" customHeight="1" x14ac:dyDescent="0.25"/>
    <row r="34" spans="1:17" ht="11.25" customHeight="1" x14ac:dyDescent="0.25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46670.000000000007</v>
      </c>
      <c r="G34" s="230">
        <f>SUM(G20:G29)</f>
        <v>5329.9999999999973</v>
      </c>
      <c r="H34" s="233">
        <f>((F34-SUM(E34)))/SUM(E34)</f>
        <v>-0.10249999999999986</v>
      </c>
      <c r="I34" s="198"/>
      <c r="J34" s="234">
        <f>SUM(J20:J29)</f>
        <v>58000</v>
      </c>
      <c r="K34" s="234">
        <f>SUM(K20:K29)</f>
        <v>55171.82</v>
      </c>
      <c r="L34" s="234">
        <f>SUM(L20:L29)</f>
        <v>2828.1799999999985</v>
      </c>
      <c r="M34" s="237">
        <f>((K34-SUM(J34))/SUM(J34))</f>
        <v>-4.8761724137931041E-2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25"/>
    <row r="36" spans="1:17" ht="15.75" customHeight="1" x14ac:dyDescent="0.25"/>
    <row r="37" spans="1:17" ht="15.75" customHeight="1" x14ac:dyDescent="0.25"/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649"/>
  <sheetViews>
    <sheetView tabSelected="1" workbookViewId="0">
      <pane ySplit="4" topLeftCell="A5" activePane="bottomLeft" state="frozen"/>
      <selection pane="bottomLeft" activeCell="D10" sqref="D10"/>
    </sheetView>
  </sheetViews>
  <sheetFormatPr defaultColWidth="14.42578125" defaultRowHeight="15" customHeight="1" x14ac:dyDescent="0.25"/>
  <cols>
    <col min="1" max="2" width="4" customWidth="1"/>
    <col min="3" max="3" width="12.140625" customWidth="1"/>
    <col min="4" max="4" width="49" customWidth="1"/>
    <col min="5" max="6" width="14.5703125" customWidth="1"/>
    <col min="7" max="7" width="13.28515625" customWidth="1"/>
    <col min="8" max="8" width="5" customWidth="1"/>
    <col min="9" max="9" width="8" customWidth="1"/>
    <col min="10" max="10" width="14.5703125" customWidth="1"/>
    <col min="11" max="11" width="7.85546875" customWidth="1"/>
    <col min="12" max="12" width="14.5703125" customWidth="1"/>
    <col min="13" max="13" width="7.85546875" customWidth="1"/>
    <col min="14" max="14" width="14.5703125" customWidth="1"/>
    <col min="15" max="15" width="8" customWidth="1"/>
    <col min="16" max="16" width="13.28515625" customWidth="1"/>
    <col min="17" max="17" width="6.7109375" customWidth="1"/>
    <col min="18" max="18" width="12" customWidth="1"/>
    <col min="19" max="19" width="7.85546875" customWidth="1"/>
    <col min="20" max="20" width="13.28515625" customWidth="1"/>
  </cols>
  <sheetData>
    <row r="1" spans="1:20" ht="12" customHeight="1" x14ac:dyDescent="0.25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(SUM(INDIRECT("g5:g5")))+J2+L2+N2+P2-R2+T2-G1852</f>
        <v>6816.5299999999934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25">
      <c r="A2" s="299"/>
      <c r="B2" s="312"/>
      <c r="C2" s="298"/>
      <c r="D2" s="313"/>
      <c r="E2" s="549" t="s">
        <v>39</v>
      </c>
      <c r="F2" s="548"/>
      <c r="G2" s="300">
        <f>R2</f>
        <v>180</v>
      </c>
      <c r="H2" s="301"/>
      <c r="I2" s="314" t="s">
        <v>275</v>
      </c>
      <c r="J2" s="303">
        <f>SUMIFS(E:E,I:I,"1")</f>
        <v>938.50000000000023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180</v>
      </c>
      <c r="S2" s="310" t="s">
        <v>279</v>
      </c>
      <c r="T2" s="311">
        <f>SUMIFS(E:E,I:I,"6")</f>
        <v>0</v>
      </c>
    </row>
    <row r="3" spans="1:20" ht="12" customHeight="1" x14ac:dyDescent="0.25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25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25">
      <c r="A5" s="329" t="s">
        <v>289</v>
      </c>
      <c r="B5" s="330">
        <v>8</v>
      </c>
      <c r="C5" s="298">
        <v>46322</v>
      </c>
      <c r="D5" s="299" t="s">
        <v>308</v>
      </c>
      <c r="E5" s="522">
        <v>49.49</v>
      </c>
      <c r="F5" s="522"/>
      <c r="G5" s="333">
        <f t="shared" ref="G5:G22" si="0">G6-E5+F5</f>
        <v>6058.0299999999934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25">
      <c r="A6" s="329" t="s">
        <v>289</v>
      </c>
      <c r="B6" s="330">
        <v>4</v>
      </c>
      <c r="C6" s="298">
        <v>46321</v>
      </c>
      <c r="D6" s="299" t="s">
        <v>310</v>
      </c>
      <c r="E6" s="522">
        <v>49.56</v>
      </c>
      <c r="F6" s="522"/>
      <c r="G6" s="333">
        <f t="shared" si="0"/>
        <v>6107.5199999999932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25">
      <c r="A7" s="329" t="s">
        <v>1120</v>
      </c>
      <c r="B7" s="330" t="s">
        <v>1120</v>
      </c>
      <c r="C7" s="298">
        <v>46321</v>
      </c>
      <c r="D7" s="299" t="s">
        <v>1114</v>
      </c>
      <c r="E7" s="522">
        <v>36.53</v>
      </c>
      <c r="F7" s="522">
        <v>36.53</v>
      </c>
      <c r="G7" s="333">
        <f t="shared" si="0"/>
        <v>6157.0799999999936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25">
      <c r="A8" s="329" t="s">
        <v>1120</v>
      </c>
      <c r="B8" s="330" t="s">
        <v>1120</v>
      </c>
      <c r="C8" s="298">
        <v>46321</v>
      </c>
      <c r="D8" s="299" t="s">
        <v>1115</v>
      </c>
      <c r="E8" s="522">
        <v>16.97</v>
      </c>
      <c r="F8" s="522">
        <v>16.97</v>
      </c>
      <c r="G8" s="333">
        <f t="shared" si="0"/>
        <v>6157.0799999999936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25">
      <c r="A9" s="329" t="s">
        <v>1120</v>
      </c>
      <c r="B9" s="330" t="s">
        <v>1120</v>
      </c>
      <c r="C9" s="298">
        <v>46321</v>
      </c>
      <c r="D9" s="299" t="s">
        <v>1116</v>
      </c>
      <c r="E9" s="522">
        <v>16.190000000000001</v>
      </c>
      <c r="F9" s="522">
        <v>16.190000000000001</v>
      </c>
      <c r="G9" s="333">
        <f t="shared" si="0"/>
        <v>6157.0799999999936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25">
      <c r="A10" s="329" t="s">
        <v>289</v>
      </c>
      <c r="B10" s="330">
        <v>5</v>
      </c>
      <c r="C10" s="298">
        <v>46321</v>
      </c>
      <c r="D10" s="299" t="s">
        <v>1022</v>
      </c>
      <c r="E10" s="522">
        <v>31.58</v>
      </c>
      <c r="F10" s="522"/>
      <c r="G10" s="333">
        <f t="shared" si="0"/>
        <v>6157.0799999999936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25">
      <c r="A11" s="329" t="s">
        <v>289</v>
      </c>
      <c r="B11" s="330">
        <v>6</v>
      </c>
      <c r="C11" s="298">
        <v>46321</v>
      </c>
      <c r="D11" s="299" t="s">
        <v>1100</v>
      </c>
      <c r="E11" s="522">
        <v>14.37</v>
      </c>
      <c r="F11" s="522"/>
      <c r="G11" s="333">
        <f t="shared" si="0"/>
        <v>6188.6599999999935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25">
      <c r="A12" s="329" t="s">
        <v>289</v>
      </c>
      <c r="B12" s="330">
        <v>8</v>
      </c>
      <c r="C12" s="298">
        <v>46321</v>
      </c>
      <c r="D12" s="299" t="s">
        <v>430</v>
      </c>
      <c r="E12" s="522">
        <v>12.05</v>
      </c>
      <c r="F12" s="522"/>
      <c r="G12" s="333">
        <f t="shared" si="0"/>
        <v>6203.0299999999934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25">
      <c r="A13" s="329" t="s">
        <v>289</v>
      </c>
      <c r="B13" s="330">
        <v>2</v>
      </c>
      <c r="C13" s="298">
        <v>46321</v>
      </c>
      <c r="D13" s="299" t="s">
        <v>301</v>
      </c>
      <c r="E13" s="522">
        <v>18.7</v>
      </c>
      <c r="F13" s="522"/>
      <c r="G13" s="333">
        <f t="shared" si="0"/>
        <v>6215.0799999999936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25">
      <c r="A14" s="329" t="s">
        <v>289</v>
      </c>
      <c r="B14" s="330">
        <v>6</v>
      </c>
      <c r="C14" s="298">
        <v>46321</v>
      </c>
      <c r="D14" s="299" t="s">
        <v>320</v>
      </c>
      <c r="E14" s="522">
        <v>14.93</v>
      </c>
      <c r="F14" s="522"/>
      <c r="G14" s="333">
        <f t="shared" si="0"/>
        <v>6233.7799999999934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25">
      <c r="A15" s="329" t="s">
        <v>289</v>
      </c>
      <c r="B15" s="330">
        <v>2</v>
      </c>
      <c r="C15" s="298">
        <v>46321</v>
      </c>
      <c r="D15" s="299" t="s">
        <v>345</v>
      </c>
      <c r="E15" s="522">
        <v>24.31</v>
      </c>
      <c r="F15" s="522"/>
      <c r="G15" s="333">
        <f t="shared" si="0"/>
        <v>6248.7099999999937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25">
      <c r="A16" s="329" t="s">
        <v>289</v>
      </c>
      <c r="B16" s="330">
        <v>7</v>
      </c>
      <c r="C16" s="298">
        <v>46321</v>
      </c>
      <c r="D16" s="299" t="s">
        <v>1112</v>
      </c>
      <c r="E16" s="522">
        <v>67.069999999999993</v>
      </c>
      <c r="F16" s="522"/>
      <c r="G16" s="333">
        <f t="shared" si="0"/>
        <v>6273.0199999999941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25">
      <c r="A17" s="329" t="s">
        <v>294</v>
      </c>
      <c r="B17" s="330">
        <v>22</v>
      </c>
      <c r="C17" s="298">
        <v>46321</v>
      </c>
      <c r="D17" s="299" t="s">
        <v>1113</v>
      </c>
      <c r="E17" s="522">
        <v>119.27</v>
      </c>
      <c r="F17" s="522"/>
      <c r="G17" s="333">
        <f t="shared" si="0"/>
        <v>6340.0899999999938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25">
      <c r="A18" s="329" t="s">
        <v>289</v>
      </c>
      <c r="B18" s="330">
        <v>2</v>
      </c>
      <c r="C18" s="298">
        <v>46320</v>
      </c>
      <c r="D18" s="299" t="s">
        <v>1117</v>
      </c>
      <c r="E18" s="522">
        <v>34.659999999999997</v>
      </c>
      <c r="F18" s="522"/>
      <c r="G18" s="333">
        <f t="shared" si="0"/>
        <v>6459.3599999999942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25">
      <c r="A19" s="329" t="s">
        <v>289</v>
      </c>
      <c r="B19" s="330">
        <v>1</v>
      </c>
      <c r="C19" s="298">
        <v>46320</v>
      </c>
      <c r="D19" s="299" t="s">
        <v>829</v>
      </c>
      <c r="E19" s="522">
        <v>22.47</v>
      </c>
      <c r="F19" s="522"/>
      <c r="G19" s="333">
        <f t="shared" si="0"/>
        <v>6494.0199999999941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25">
      <c r="A20" s="329" t="s">
        <v>289</v>
      </c>
      <c r="B20" s="330">
        <v>4</v>
      </c>
      <c r="C20" s="298">
        <v>46320</v>
      </c>
      <c r="D20" s="299" t="s">
        <v>882</v>
      </c>
      <c r="E20" s="522">
        <v>42.76</v>
      </c>
      <c r="F20" s="522"/>
      <c r="G20" s="333">
        <f t="shared" si="0"/>
        <v>6516.4899999999943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25">
      <c r="A21" s="329" t="s">
        <v>294</v>
      </c>
      <c r="B21" s="330">
        <v>12</v>
      </c>
      <c r="C21" s="298">
        <v>46320</v>
      </c>
      <c r="D21" s="299" t="s">
        <v>314</v>
      </c>
      <c r="E21" s="522">
        <v>204.48</v>
      </c>
      <c r="F21" s="522"/>
      <c r="G21" s="333">
        <f t="shared" si="0"/>
        <v>6559.2499999999945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25">
      <c r="A22" s="329" t="s">
        <v>289</v>
      </c>
      <c r="B22" s="330">
        <v>1</v>
      </c>
      <c r="C22" s="298">
        <v>46319</v>
      </c>
      <c r="D22" s="299" t="s">
        <v>311</v>
      </c>
      <c r="E22" s="522">
        <v>54.68</v>
      </c>
      <c r="F22" s="522"/>
      <c r="G22" s="333">
        <f t="shared" si="0"/>
        <v>6763.7299999999941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25">
      <c r="A23" s="329" t="s">
        <v>289</v>
      </c>
      <c r="B23" s="330">
        <v>8</v>
      </c>
      <c r="C23" s="298">
        <v>46319</v>
      </c>
      <c r="D23" s="299" t="s">
        <v>419</v>
      </c>
      <c r="E23" s="522">
        <v>4.47</v>
      </c>
      <c r="F23" s="522"/>
      <c r="G23" s="333">
        <f t="shared" ref="G10:G25" si="1">G24-E23+F23</f>
        <v>6818.4099999999944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25">
      <c r="A24" s="329" t="s">
        <v>289</v>
      </c>
      <c r="B24" s="330">
        <v>8</v>
      </c>
      <c r="C24" s="298">
        <v>46319</v>
      </c>
      <c r="D24" s="299" t="s">
        <v>319</v>
      </c>
      <c r="E24" s="522">
        <v>24.44</v>
      </c>
      <c r="F24" s="522"/>
      <c r="G24" s="333">
        <f t="shared" si="1"/>
        <v>6822.8799999999947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25">
      <c r="A25" s="329" t="s">
        <v>289</v>
      </c>
      <c r="B25" s="330">
        <v>4</v>
      </c>
      <c r="C25" s="298">
        <v>46319</v>
      </c>
      <c r="D25" s="299" t="s">
        <v>419</v>
      </c>
      <c r="E25" s="522">
        <v>38.450000000000003</v>
      </c>
      <c r="F25" s="522"/>
      <c r="G25" s="333">
        <f t="shared" si="1"/>
        <v>6847.3199999999943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25">
      <c r="A26" s="329" t="s">
        <v>289</v>
      </c>
      <c r="B26" s="330">
        <v>8</v>
      </c>
      <c r="C26" s="298">
        <v>46319</v>
      </c>
      <c r="D26" s="299" t="s">
        <v>471</v>
      </c>
      <c r="E26" s="522">
        <v>16.84</v>
      </c>
      <c r="F26" s="522"/>
      <c r="G26" s="333">
        <f t="shared" ref="G26:G49" si="2">G27-E26+F26</f>
        <v>6885.7699999999941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25">
      <c r="A27" s="329" t="s">
        <v>289</v>
      </c>
      <c r="B27" s="330">
        <v>2</v>
      </c>
      <c r="C27" s="298">
        <v>46319</v>
      </c>
      <c r="D27" s="299" t="s">
        <v>471</v>
      </c>
      <c r="E27" s="522">
        <v>78.45</v>
      </c>
      <c r="F27" s="522"/>
      <c r="G27" s="333">
        <f t="shared" si="2"/>
        <v>6902.6099999999942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25">
      <c r="A28" s="329" t="s">
        <v>289</v>
      </c>
      <c r="B28" s="330">
        <v>2</v>
      </c>
      <c r="C28" s="298">
        <v>46319</v>
      </c>
      <c r="D28" s="299" t="s">
        <v>357</v>
      </c>
      <c r="E28" s="522">
        <v>8.65</v>
      </c>
      <c r="F28" s="522"/>
      <c r="G28" s="333">
        <f t="shared" si="2"/>
        <v>6981.059999999994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25">
      <c r="A29" s="329" t="s">
        <v>289</v>
      </c>
      <c r="B29" s="330">
        <v>2</v>
      </c>
      <c r="C29" s="298">
        <v>46319</v>
      </c>
      <c r="D29" s="299" t="s">
        <v>301</v>
      </c>
      <c r="E29" s="522">
        <v>28.09</v>
      </c>
      <c r="F29" s="522"/>
      <c r="G29" s="333">
        <f t="shared" si="2"/>
        <v>6989.7099999999937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25">
      <c r="A30" s="329" t="s">
        <v>289</v>
      </c>
      <c r="B30" s="330">
        <v>6</v>
      </c>
      <c r="C30" s="298">
        <v>46319</v>
      </c>
      <c r="D30" s="299" t="s">
        <v>300</v>
      </c>
      <c r="E30" s="522">
        <v>46.4</v>
      </c>
      <c r="F30" s="522"/>
      <c r="G30" s="333">
        <f t="shared" si="2"/>
        <v>7017.7999999999938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25">
      <c r="A31" s="329" t="s">
        <v>289</v>
      </c>
      <c r="B31" s="330">
        <v>6</v>
      </c>
      <c r="C31" s="298">
        <v>46319</v>
      </c>
      <c r="D31" s="299" t="s">
        <v>300</v>
      </c>
      <c r="E31" s="522">
        <v>46.83</v>
      </c>
      <c r="F31" s="522"/>
      <c r="G31" s="333">
        <f t="shared" si="2"/>
        <v>7064.1999999999935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25">
      <c r="A32" s="329" t="s">
        <v>289</v>
      </c>
      <c r="B32" s="330">
        <v>5</v>
      </c>
      <c r="C32" s="298">
        <v>46318</v>
      </c>
      <c r="D32" s="299" t="s">
        <v>1038</v>
      </c>
      <c r="E32" s="522">
        <v>28.83</v>
      </c>
      <c r="F32" s="522"/>
      <c r="G32" s="333">
        <f t="shared" si="2"/>
        <v>7111.0299999999934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25">
      <c r="A33" s="329" t="s">
        <v>287</v>
      </c>
      <c r="B33" s="330" t="s">
        <v>287</v>
      </c>
      <c r="C33" s="298">
        <v>46317</v>
      </c>
      <c r="D33" s="299" t="s">
        <v>315</v>
      </c>
      <c r="E33" s="522">
        <v>134.52000000000001</v>
      </c>
      <c r="F33" s="522">
        <v>134.52000000000001</v>
      </c>
      <c r="G33" s="333">
        <f t="shared" si="2"/>
        <v>7139.8599999999933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25">
      <c r="A34" s="329" t="s">
        <v>289</v>
      </c>
      <c r="B34" s="330">
        <v>2</v>
      </c>
      <c r="C34" s="298">
        <v>46317</v>
      </c>
      <c r="D34" s="299" t="s">
        <v>370</v>
      </c>
      <c r="E34" s="522">
        <v>18.77</v>
      </c>
      <c r="F34" s="522"/>
      <c r="G34" s="333">
        <f t="shared" si="2"/>
        <v>7139.8599999999933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25">
      <c r="A35" s="329" t="s">
        <v>289</v>
      </c>
      <c r="B35" s="330">
        <v>4</v>
      </c>
      <c r="C35" s="298">
        <v>46317</v>
      </c>
      <c r="D35" s="299" t="s">
        <v>419</v>
      </c>
      <c r="E35" s="522">
        <v>49.49</v>
      </c>
      <c r="F35" s="522"/>
      <c r="G35" s="333">
        <f t="shared" si="2"/>
        <v>7158.6299999999937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25">
      <c r="A36" s="329" t="s">
        <v>289</v>
      </c>
      <c r="B36" s="330">
        <v>7</v>
      </c>
      <c r="C36" s="298">
        <v>46317</v>
      </c>
      <c r="D36" s="299" t="s">
        <v>337</v>
      </c>
      <c r="E36" s="522">
        <v>53.49</v>
      </c>
      <c r="F36" s="522"/>
      <c r="G36" s="333">
        <f t="shared" si="2"/>
        <v>7208.1199999999935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25">
      <c r="A37" s="329" t="s">
        <v>289</v>
      </c>
      <c r="B37" s="330">
        <v>4</v>
      </c>
      <c r="C37" s="298">
        <v>46317</v>
      </c>
      <c r="D37" s="299" t="s">
        <v>296</v>
      </c>
      <c r="E37" s="522">
        <v>44.14</v>
      </c>
      <c r="F37" s="522"/>
      <c r="G37" s="333">
        <f t="shared" si="2"/>
        <v>7261.6099999999933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25">
      <c r="A38" s="329" t="s">
        <v>289</v>
      </c>
      <c r="B38" s="330">
        <v>2</v>
      </c>
      <c r="C38" s="298">
        <v>46317</v>
      </c>
      <c r="D38" s="299" t="s">
        <v>296</v>
      </c>
      <c r="E38" s="522">
        <v>7.63</v>
      </c>
      <c r="F38" s="522"/>
      <c r="G38" s="333">
        <f t="shared" si="2"/>
        <v>7305.7499999999936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25">
      <c r="A39" s="329" t="s">
        <v>289</v>
      </c>
      <c r="B39" s="330">
        <v>3</v>
      </c>
      <c r="C39" s="298">
        <v>46317</v>
      </c>
      <c r="D39" s="299" t="s">
        <v>981</v>
      </c>
      <c r="E39" s="522">
        <v>6.73</v>
      </c>
      <c r="F39" s="522"/>
      <c r="G39" s="333">
        <f t="shared" si="2"/>
        <v>7313.3799999999937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25">
      <c r="A40" s="329" t="s">
        <v>289</v>
      </c>
      <c r="B40" s="330">
        <v>5</v>
      </c>
      <c r="C40" s="298">
        <v>46316</v>
      </c>
      <c r="D40" s="299" t="s">
        <v>1037</v>
      </c>
      <c r="E40" s="522">
        <v>80</v>
      </c>
      <c r="F40" s="522"/>
      <c r="G40" s="333">
        <f t="shared" si="2"/>
        <v>7320.1099999999933</v>
      </c>
      <c r="H40" s="334" t="s">
        <v>298</v>
      </c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25">
      <c r="A41" s="329" t="s">
        <v>289</v>
      </c>
      <c r="B41" s="330">
        <v>8</v>
      </c>
      <c r="C41" s="298">
        <v>46316</v>
      </c>
      <c r="D41" s="299" t="s">
        <v>319</v>
      </c>
      <c r="E41" s="522">
        <v>9.0299999999999994</v>
      </c>
      <c r="F41" s="522"/>
      <c r="G41" s="333">
        <f t="shared" si="2"/>
        <v>7400.1099999999933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25">
      <c r="A42" s="329" t="s">
        <v>294</v>
      </c>
      <c r="B42" s="330">
        <v>16</v>
      </c>
      <c r="C42" s="298">
        <v>46316</v>
      </c>
      <c r="D42" s="299" t="s">
        <v>1093</v>
      </c>
      <c r="E42" s="522">
        <v>75</v>
      </c>
      <c r="F42" s="522"/>
      <c r="G42" s="333">
        <f t="shared" si="2"/>
        <v>7409.1399999999931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25">
      <c r="A43" s="329" t="s">
        <v>294</v>
      </c>
      <c r="B43" s="330">
        <v>16</v>
      </c>
      <c r="C43" s="298">
        <v>46316</v>
      </c>
      <c r="D43" s="299" t="s">
        <v>622</v>
      </c>
      <c r="E43" s="522">
        <v>755.78</v>
      </c>
      <c r="F43" s="522"/>
      <c r="G43" s="333">
        <f t="shared" si="2"/>
        <v>7484.1399999999931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25">
      <c r="A44" s="329" t="s">
        <v>289</v>
      </c>
      <c r="B44" s="330">
        <v>6</v>
      </c>
      <c r="C44" s="298">
        <v>46315</v>
      </c>
      <c r="D44" s="299" t="s">
        <v>1019</v>
      </c>
      <c r="E44" s="522">
        <v>13.83</v>
      </c>
      <c r="F44" s="522"/>
      <c r="G44" s="333">
        <f t="shared" si="2"/>
        <v>8239.9199999999928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25">
      <c r="A45" s="329" t="s">
        <v>289</v>
      </c>
      <c r="B45" s="330">
        <v>6</v>
      </c>
      <c r="C45" s="298">
        <v>46315</v>
      </c>
      <c r="D45" s="299" t="s">
        <v>426</v>
      </c>
      <c r="E45" s="522">
        <v>-185</v>
      </c>
      <c r="F45" s="522"/>
      <c r="G45" s="333">
        <f t="shared" si="2"/>
        <v>8253.7499999999927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25">
      <c r="A46" s="329" t="s">
        <v>289</v>
      </c>
      <c r="B46" s="330">
        <v>5</v>
      </c>
      <c r="C46" s="298">
        <v>46315</v>
      </c>
      <c r="D46" s="299" t="s">
        <v>1110</v>
      </c>
      <c r="E46" s="522">
        <v>87</v>
      </c>
      <c r="F46" s="522"/>
      <c r="G46" s="333">
        <f t="shared" si="2"/>
        <v>8068.7499999999927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25">
      <c r="A47" s="329" t="s">
        <v>289</v>
      </c>
      <c r="B47" s="330">
        <v>1</v>
      </c>
      <c r="C47" s="298">
        <v>46314</v>
      </c>
      <c r="D47" s="299" t="s">
        <v>311</v>
      </c>
      <c r="E47" s="522">
        <v>16.87</v>
      </c>
      <c r="F47" s="522"/>
      <c r="G47" s="333">
        <f t="shared" si="2"/>
        <v>8155.7499999999927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25">
      <c r="A48" s="329" t="s">
        <v>291</v>
      </c>
      <c r="B48" s="330">
        <v>41</v>
      </c>
      <c r="C48" s="298">
        <v>46314</v>
      </c>
      <c r="D48" s="299" t="s">
        <v>1104</v>
      </c>
      <c r="E48" s="522"/>
      <c r="F48" s="522">
        <v>800</v>
      </c>
      <c r="G48" s="333">
        <f t="shared" si="2"/>
        <v>8172.6199999999926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25">
      <c r="A49" s="329" t="s">
        <v>335</v>
      </c>
      <c r="B49" s="330" t="s">
        <v>335</v>
      </c>
      <c r="C49" s="298">
        <v>46314</v>
      </c>
      <c r="D49" s="299" t="s">
        <v>458</v>
      </c>
      <c r="E49" s="522"/>
      <c r="F49" s="522">
        <v>200</v>
      </c>
      <c r="G49" s="333">
        <f t="shared" si="2"/>
        <v>7372.6199999999926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25">
      <c r="A50" s="329" t="s">
        <v>289</v>
      </c>
      <c r="B50" s="330">
        <v>1</v>
      </c>
      <c r="C50" s="298">
        <v>46314</v>
      </c>
      <c r="D50" s="299" t="s">
        <v>306</v>
      </c>
      <c r="E50" s="522">
        <v>108.9</v>
      </c>
      <c r="F50" s="522"/>
      <c r="G50" s="333">
        <f t="shared" ref="G50:G85" si="3">G51-E50+F50</f>
        <v>7172.6199999999926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25">
      <c r="A51" s="329" t="s">
        <v>289</v>
      </c>
      <c r="B51" s="330">
        <v>4</v>
      </c>
      <c r="C51" s="298">
        <v>46314</v>
      </c>
      <c r="D51" s="299" t="s">
        <v>334</v>
      </c>
      <c r="E51" s="522">
        <v>42.01</v>
      </c>
      <c r="F51" s="522"/>
      <c r="G51" s="333">
        <f t="shared" si="3"/>
        <v>7281.5199999999923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25">
      <c r="A52" s="329" t="s">
        <v>289</v>
      </c>
      <c r="B52" s="330">
        <v>8</v>
      </c>
      <c r="C52" s="298">
        <v>46314</v>
      </c>
      <c r="D52" s="299" t="s">
        <v>1109</v>
      </c>
      <c r="E52" s="522">
        <v>39.07</v>
      </c>
      <c r="F52" s="522"/>
      <c r="G52" s="333">
        <f t="shared" si="3"/>
        <v>7323.5299999999925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25">
      <c r="A53" s="329" t="s">
        <v>289</v>
      </c>
      <c r="B53" s="330">
        <v>2</v>
      </c>
      <c r="C53" s="298">
        <v>46314</v>
      </c>
      <c r="D53" s="299" t="s">
        <v>471</v>
      </c>
      <c r="E53" s="522">
        <v>41.32</v>
      </c>
      <c r="F53" s="522"/>
      <c r="G53" s="333">
        <f t="shared" si="3"/>
        <v>7362.5999999999922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25">
      <c r="A54" s="329" t="s">
        <v>294</v>
      </c>
      <c r="B54" s="330">
        <v>22</v>
      </c>
      <c r="C54" s="298">
        <v>46314</v>
      </c>
      <c r="D54" s="299" t="s">
        <v>921</v>
      </c>
      <c r="E54" s="522">
        <v>7.46</v>
      </c>
      <c r="F54" s="522"/>
      <c r="G54" s="333">
        <f t="shared" si="3"/>
        <v>7403.9199999999919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25">
      <c r="A55" s="329" t="s">
        <v>289</v>
      </c>
      <c r="B55" s="330">
        <v>6</v>
      </c>
      <c r="C55" s="298">
        <v>46314</v>
      </c>
      <c r="D55" s="299" t="s">
        <v>300</v>
      </c>
      <c r="E55" s="522">
        <v>40.409999999999997</v>
      </c>
      <c r="F55" s="522"/>
      <c r="G55" s="333">
        <f t="shared" si="3"/>
        <v>7411.3799999999919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25">
      <c r="A56" s="329" t="s">
        <v>294</v>
      </c>
      <c r="B56" s="330">
        <v>17</v>
      </c>
      <c r="C56" s="298">
        <v>46314</v>
      </c>
      <c r="D56" s="299" t="s">
        <v>188</v>
      </c>
      <c r="E56" s="522">
        <v>42.65</v>
      </c>
      <c r="F56" s="522"/>
      <c r="G56" s="333">
        <f t="shared" si="3"/>
        <v>7451.7899999999918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25">
      <c r="A57" s="329" t="s">
        <v>294</v>
      </c>
      <c r="B57" s="330">
        <v>22</v>
      </c>
      <c r="C57" s="298">
        <v>46314</v>
      </c>
      <c r="D57" s="299" t="s">
        <v>323</v>
      </c>
      <c r="E57" s="522">
        <v>23.42</v>
      </c>
      <c r="F57" s="522"/>
      <c r="G57" s="333">
        <f t="shared" si="3"/>
        <v>7494.4399999999914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25">
      <c r="A58" s="329" t="s">
        <v>294</v>
      </c>
      <c r="B58" s="330">
        <v>23</v>
      </c>
      <c r="C58" s="298">
        <v>46314</v>
      </c>
      <c r="D58" s="299" t="s">
        <v>63</v>
      </c>
      <c r="E58" s="522">
        <v>529.46</v>
      </c>
      <c r="F58" s="522"/>
      <c r="G58" s="333">
        <f t="shared" si="3"/>
        <v>7517.8599999999915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25">
      <c r="A59" s="329" t="s">
        <v>289</v>
      </c>
      <c r="B59" s="330">
        <v>6</v>
      </c>
      <c r="C59" s="298">
        <v>46314</v>
      </c>
      <c r="D59" s="299" t="s">
        <v>1067</v>
      </c>
      <c r="E59" s="522">
        <v>100</v>
      </c>
      <c r="F59" s="522"/>
      <c r="G59" s="333">
        <f t="shared" si="3"/>
        <v>8047.3199999999915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25">
      <c r="A60" s="329" t="s">
        <v>289</v>
      </c>
      <c r="B60" s="330">
        <v>5</v>
      </c>
      <c r="C60" s="298">
        <v>46313</v>
      </c>
      <c r="D60" s="299" t="s">
        <v>1063</v>
      </c>
      <c r="E60" s="522">
        <v>37.99</v>
      </c>
      <c r="F60" s="522"/>
      <c r="G60" s="333">
        <f t="shared" si="3"/>
        <v>8147.3199999999915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25">
      <c r="A61" s="329" t="s">
        <v>289</v>
      </c>
      <c r="B61" s="330">
        <v>6</v>
      </c>
      <c r="C61" s="298">
        <v>46313</v>
      </c>
      <c r="D61" s="299" t="s">
        <v>306</v>
      </c>
      <c r="E61" s="522">
        <v>67.53</v>
      </c>
      <c r="F61" s="522"/>
      <c r="G61" s="333">
        <f t="shared" si="3"/>
        <v>8185.3099999999913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25">
      <c r="A62" s="329" t="s">
        <v>294</v>
      </c>
      <c r="B62" s="330">
        <v>22</v>
      </c>
      <c r="C62" s="298">
        <v>46313</v>
      </c>
      <c r="D62" s="299" t="s">
        <v>1108</v>
      </c>
      <c r="E62" s="522">
        <v>149.09</v>
      </c>
      <c r="F62" s="522"/>
      <c r="G62" s="333">
        <f t="shared" si="3"/>
        <v>8252.8399999999911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25">
      <c r="A63" s="329" t="s">
        <v>294</v>
      </c>
      <c r="B63" s="330">
        <v>22</v>
      </c>
      <c r="C63" s="298">
        <v>46313</v>
      </c>
      <c r="D63" s="299" t="s">
        <v>928</v>
      </c>
      <c r="E63" s="522">
        <v>13.84</v>
      </c>
      <c r="F63" s="522"/>
      <c r="G63" s="333">
        <f t="shared" si="3"/>
        <v>8401.9299999999912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25">
      <c r="A64" s="329" t="s">
        <v>289</v>
      </c>
      <c r="B64" s="330">
        <v>8</v>
      </c>
      <c r="C64" s="298">
        <v>46313</v>
      </c>
      <c r="D64" s="299" t="s">
        <v>1107</v>
      </c>
      <c r="E64" s="522">
        <v>16.47</v>
      </c>
      <c r="F64" s="522"/>
      <c r="G64" s="333">
        <f t="shared" si="3"/>
        <v>8415.7699999999913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25">
      <c r="A65" s="329" t="s">
        <v>289</v>
      </c>
      <c r="B65" s="330">
        <v>6</v>
      </c>
      <c r="C65" s="298">
        <v>46312</v>
      </c>
      <c r="D65" s="299" t="s">
        <v>423</v>
      </c>
      <c r="E65" s="522">
        <v>5</v>
      </c>
      <c r="F65" s="522"/>
      <c r="G65" s="333">
        <f t="shared" si="3"/>
        <v>8432.2399999999907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25">
      <c r="A66" s="329" t="s">
        <v>289</v>
      </c>
      <c r="B66" s="330">
        <v>2</v>
      </c>
      <c r="C66" s="298">
        <v>46312</v>
      </c>
      <c r="D66" s="299" t="s">
        <v>308</v>
      </c>
      <c r="E66" s="522">
        <v>124.44</v>
      </c>
      <c r="F66" s="522"/>
      <c r="G66" s="333">
        <f t="shared" si="3"/>
        <v>8437.2399999999907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25">
      <c r="A67" s="329" t="s">
        <v>294</v>
      </c>
      <c r="B67" s="330">
        <v>42</v>
      </c>
      <c r="C67" s="298">
        <v>46312</v>
      </c>
      <c r="D67" s="299" t="s">
        <v>333</v>
      </c>
      <c r="E67" s="522">
        <v>22.35</v>
      </c>
      <c r="F67" s="522"/>
      <c r="G67" s="333">
        <f t="shared" si="3"/>
        <v>8561.6799999999912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25">
      <c r="A68" s="329" t="s">
        <v>294</v>
      </c>
      <c r="B68" s="330">
        <v>43</v>
      </c>
      <c r="C68" s="298">
        <v>46312</v>
      </c>
      <c r="D68" s="299" t="s">
        <v>333</v>
      </c>
      <c r="E68" s="522">
        <v>22.35</v>
      </c>
      <c r="F68" s="522"/>
      <c r="G68" s="333">
        <f t="shared" si="3"/>
        <v>8584.0299999999916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25">
      <c r="A69" s="329" t="s">
        <v>294</v>
      </c>
      <c r="B69" s="330">
        <v>21</v>
      </c>
      <c r="C69" s="298">
        <v>46312</v>
      </c>
      <c r="D69" s="299" t="s">
        <v>194</v>
      </c>
      <c r="E69" s="522">
        <v>81</v>
      </c>
      <c r="F69" s="522"/>
      <c r="G69" s="333">
        <f t="shared" si="3"/>
        <v>8606.3799999999919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25">
      <c r="A70" s="329" t="s">
        <v>289</v>
      </c>
      <c r="B70" s="330">
        <v>2</v>
      </c>
      <c r="C70" s="298">
        <v>46312</v>
      </c>
      <c r="D70" s="299" t="s">
        <v>407</v>
      </c>
      <c r="E70" s="522">
        <v>14.03</v>
      </c>
      <c r="F70" s="522"/>
      <c r="G70" s="333">
        <f t="shared" si="3"/>
        <v>8687.3799999999919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25">
      <c r="A71" s="329" t="s">
        <v>289</v>
      </c>
      <c r="B71" s="330">
        <v>2</v>
      </c>
      <c r="C71" s="298">
        <v>46312</v>
      </c>
      <c r="D71" s="299" t="s">
        <v>345</v>
      </c>
      <c r="E71" s="522">
        <v>22.41</v>
      </c>
      <c r="F71" s="522"/>
      <c r="G71" s="333">
        <f t="shared" si="3"/>
        <v>8701.4099999999926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25">
      <c r="A72" s="329" t="s">
        <v>289</v>
      </c>
      <c r="B72" s="330">
        <v>6</v>
      </c>
      <c r="C72" s="298">
        <v>46311</v>
      </c>
      <c r="D72" s="299" t="s">
        <v>312</v>
      </c>
      <c r="E72" s="522">
        <v>35.909999999999997</v>
      </c>
      <c r="F72" s="522"/>
      <c r="G72" s="333">
        <f t="shared" si="3"/>
        <v>8723.8199999999924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25">
      <c r="A73" s="329" t="s">
        <v>289</v>
      </c>
      <c r="B73" s="330">
        <v>8</v>
      </c>
      <c r="C73" s="298">
        <v>46311</v>
      </c>
      <c r="D73" s="299" t="s">
        <v>334</v>
      </c>
      <c r="E73" s="522">
        <v>4.3600000000000003</v>
      </c>
      <c r="F73" s="522"/>
      <c r="G73" s="333">
        <f t="shared" si="3"/>
        <v>8759.7299999999923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25">
      <c r="A74" s="329" t="s">
        <v>289</v>
      </c>
      <c r="B74" s="330">
        <v>4</v>
      </c>
      <c r="C74" s="298">
        <v>46311</v>
      </c>
      <c r="D74" s="299" t="s">
        <v>334</v>
      </c>
      <c r="E74" s="522">
        <v>43</v>
      </c>
      <c r="F74" s="522"/>
      <c r="G74" s="333">
        <f t="shared" si="3"/>
        <v>8764.0899999999929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25">
      <c r="A75" s="329" t="s">
        <v>289</v>
      </c>
      <c r="B75" s="330">
        <v>2</v>
      </c>
      <c r="C75" s="298">
        <v>46311</v>
      </c>
      <c r="D75" s="299" t="s">
        <v>301</v>
      </c>
      <c r="E75" s="522">
        <v>12.1</v>
      </c>
      <c r="F75" s="522"/>
      <c r="G75" s="333">
        <f t="shared" si="3"/>
        <v>8807.0899999999929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25">
      <c r="A76" s="329" t="s">
        <v>289</v>
      </c>
      <c r="B76" s="330">
        <v>8</v>
      </c>
      <c r="C76" s="298">
        <v>46311</v>
      </c>
      <c r="D76" s="299" t="s">
        <v>455</v>
      </c>
      <c r="E76" s="522">
        <v>15</v>
      </c>
      <c r="F76" s="522"/>
      <c r="G76" s="333">
        <f t="shared" si="3"/>
        <v>8819.1899999999932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25">
      <c r="A77" s="329" t="s">
        <v>289</v>
      </c>
      <c r="B77" s="330">
        <v>6</v>
      </c>
      <c r="C77" s="298">
        <v>46311</v>
      </c>
      <c r="D77" s="299" t="s">
        <v>1106</v>
      </c>
      <c r="E77" s="522">
        <v>207.8</v>
      </c>
      <c r="F77" s="522"/>
      <c r="G77" s="333">
        <f t="shared" si="3"/>
        <v>8834.1899999999932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25">
      <c r="A78" s="329" t="s">
        <v>287</v>
      </c>
      <c r="B78" s="330" t="s">
        <v>287</v>
      </c>
      <c r="C78" s="298">
        <v>46311</v>
      </c>
      <c r="D78" s="299" t="s">
        <v>1105</v>
      </c>
      <c r="E78" s="522"/>
      <c r="F78" s="522">
        <v>200</v>
      </c>
      <c r="G78" s="333">
        <f t="shared" si="3"/>
        <v>9041.9899999999925</v>
      </c>
      <c r="H78" s="334" t="s">
        <v>298</v>
      </c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25">
      <c r="A79" s="329" t="s">
        <v>287</v>
      </c>
      <c r="B79" s="330" t="s">
        <v>287</v>
      </c>
      <c r="C79" s="298">
        <v>46311</v>
      </c>
      <c r="D79" s="299" t="s">
        <v>302</v>
      </c>
      <c r="E79" s="522">
        <v>200</v>
      </c>
      <c r="F79" s="522"/>
      <c r="G79" s="333">
        <f t="shared" si="3"/>
        <v>8841.9899999999925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25">
      <c r="A80" s="329" t="s">
        <v>289</v>
      </c>
      <c r="B80" s="330">
        <v>1</v>
      </c>
      <c r="C80" s="298">
        <v>46310</v>
      </c>
      <c r="D80" s="299" t="s">
        <v>311</v>
      </c>
      <c r="E80" s="522">
        <v>4.18</v>
      </c>
      <c r="F80" s="522"/>
      <c r="G80" s="333">
        <f t="shared" si="3"/>
        <v>9041.9899999999925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25">
      <c r="A81" s="329" t="s">
        <v>289</v>
      </c>
      <c r="B81" s="330">
        <v>2</v>
      </c>
      <c r="C81" s="298">
        <v>46310</v>
      </c>
      <c r="D81" s="299" t="s">
        <v>413</v>
      </c>
      <c r="E81" s="522">
        <v>21.73</v>
      </c>
      <c r="F81" s="522"/>
      <c r="G81" s="333">
        <f t="shared" si="3"/>
        <v>9046.1699999999928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25">
      <c r="A82" s="329" t="s">
        <v>289</v>
      </c>
      <c r="B82" s="330">
        <v>1</v>
      </c>
      <c r="C82" s="298">
        <v>46310</v>
      </c>
      <c r="D82" s="299" t="s">
        <v>329</v>
      </c>
      <c r="E82" s="522">
        <v>146.27000000000001</v>
      </c>
      <c r="F82" s="522"/>
      <c r="G82" s="333">
        <f t="shared" si="3"/>
        <v>9067.8999999999924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25">
      <c r="A83" s="329" t="s">
        <v>289</v>
      </c>
      <c r="B83" s="330">
        <v>4</v>
      </c>
      <c r="C83" s="298">
        <v>46310</v>
      </c>
      <c r="D83" s="299" t="s">
        <v>296</v>
      </c>
      <c r="E83" s="522">
        <v>43.46</v>
      </c>
      <c r="F83" s="522"/>
      <c r="G83" s="333">
        <f t="shared" si="3"/>
        <v>9214.1699999999928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25">
      <c r="A84" s="329" t="s">
        <v>289</v>
      </c>
      <c r="B84" s="330">
        <v>8</v>
      </c>
      <c r="C84" s="298">
        <v>46310</v>
      </c>
      <c r="D84" s="299" t="s">
        <v>296</v>
      </c>
      <c r="E84" s="522">
        <v>10.52</v>
      </c>
      <c r="F84" s="522"/>
      <c r="G84" s="333">
        <f t="shared" si="3"/>
        <v>9257.6299999999919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25">
      <c r="A85" s="329" t="s">
        <v>294</v>
      </c>
      <c r="B85" s="330">
        <v>24</v>
      </c>
      <c r="C85" s="298">
        <v>46310</v>
      </c>
      <c r="D85" s="299" t="s">
        <v>858</v>
      </c>
      <c r="E85" s="522">
        <v>95.42</v>
      </c>
      <c r="F85" s="522"/>
      <c r="G85" s="333">
        <f t="shared" si="3"/>
        <v>9268.1499999999924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25">
      <c r="A86" s="329" t="s">
        <v>294</v>
      </c>
      <c r="B86" s="330">
        <v>11</v>
      </c>
      <c r="C86" s="298">
        <v>46310</v>
      </c>
      <c r="D86" s="299" t="s">
        <v>178</v>
      </c>
      <c r="E86" s="522">
        <v>256.83999999999997</v>
      </c>
      <c r="F86" s="522"/>
      <c r="G86" s="333">
        <f t="shared" ref="G86:G133" si="4">G87-E86+F86</f>
        <v>9363.5699999999924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25">
      <c r="A87" s="329" t="s">
        <v>289</v>
      </c>
      <c r="B87" s="330">
        <v>2</v>
      </c>
      <c r="C87" s="298">
        <v>46310</v>
      </c>
      <c r="D87" s="299" t="s">
        <v>301</v>
      </c>
      <c r="E87" s="522">
        <v>30</v>
      </c>
      <c r="F87" s="522"/>
      <c r="G87" s="333">
        <f t="shared" si="4"/>
        <v>9620.4099999999926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25">
      <c r="A88" s="329" t="s">
        <v>289</v>
      </c>
      <c r="B88" s="330">
        <v>6</v>
      </c>
      <c r="C88" s="298">
        <v>46310</v>
      </c>
      <c r="D88" s="299" t="s">
        <v>1099</v>
      </c>
      <c r="E88" s="522">
        <v>32.36</v>
      </c>
      <c r="F88" s="522"/>
      <c r="G88" s="333">
        <f t="shared" si="4"/>
        <v>9650.4099999999926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25">
      <c r="A89" s="329" t="s">
        <v>289</v>
      </c>
      <c r="B89" s="330">
        <v>3</v>
      </c>
      <c r="C89" s="298">
        <v>46310</v>
      </c>
      <c r="D89" s="299" t="s">
        <v>1098</v>
      </c>
      <c r="E89" s="522">
        <v>10</v>
      </c>
      <c r="F89" s="522"/>
      <c r="G89" s="333">
        <f t="shared" si="4"/>
        <v>9682.7699999999932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25">
      <c r="A90" s="329" t="s">
        <v>291</v>
      </c>
      <c r="B90" s="330">
        <v>39</v>
      </c>
      <c r="C90" s="298">
        <v>46310</v>
      </c>
      <c r="D90" s="299" t="s">
        <v>292</v>
      </c>
      <c r="E90" s="522"/>
      <c r="F90" s="522">
        <v>3103.54</v>
      </c>
      <c r="G90" s="333">
        <f t="shared" si="4"/>
        <v>9692.7699999999932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25">
      <c r="A91" s="329" t="s">
        <v>291</v>
      </c>
      <c r="B91" s="330">
        <v>38</v>
      </c>
      <c r="C91" s="298">
        <v>46310</v>
      </c>
      <c r="D91" s="299" t="s">
        <v>293</v>
      </c>
      <c r="E91" s="522"/>
      <c r="F91" s="522">
        <v>4729.32</v>
      </c>
      <c r="G91" s="333">
        <f t="shared" si="4"/>
        <v>6589.2299999999923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25">
      <c r="A92" s="329" t="s">
        <v>289</v>
      </c>
      <c r="B92" s="330">
        <v>8</v>
      </c>
      <c r="C92" s="298">
        <v>46309</v>
      </c>
      <c r="D92" s="299" t="s">
        <v>319</v>
      </c>
      <c r="E92" s="522">
        <v>17.54</v>
      </c>
      <c r="F92" s="522"/>
      <c r="G92" s="333">
        <f t="shared" si="4"/>
        <v>1859.9099999999924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25">
      <c r="A93" s="329" t="s">
        <v>289</v>
      </c>
      <c r="B93" s="330">
        <v>4</v>
      </c>
      <c r="C93" s="298">
        <v>46309</v>
      </c>
      <c r="D93" s="299" t="s">
        <v>296</v>
      </c>
      <c r="E93" s="522">
        <v>84.26</v>
      </c>
      <c r="F93" s="522"/>
      <c r="G93" s="333">
        <f t="shared" si="4"/>
        <v>1877.4499999999923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25">
      <c r="A94" s="329" t="s">
        <v>289</v>
      </c>
      <c r="B94" s="330">
        <v>8</v>
      </c>
      <c r="C94" s="298">
        <v>46309</v>
      </c>
      <c r="D94" s="299" t="s">
        <v>1101</v>
      </c>
      <c r="E94" s="522">
        <v>27.88</v>
      </c>
      <c r="F94" s="522"/>
      <c r="G94" s="333">
        <f t="shared" si="4"/>
        <v>1961.7099999999923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25">
      <c r="A95" s="329" t="s">
        <v>289</v>
      </c>
      <c r="B95" s="330">
        <v>2</v>
      </c>
      <c r="C95" s="298">
        <v>46309</v>
      </c>
      <c r="D95" s="299" t="s">
        <v>1101</v>
      </c>
      <c r="E95" s="522">
        <v>24.17</v>
      </c>
      <c r="F95" s="522"/>
      <c r="G95" s="333">
        <f t="shared" si="4"/>
        <v>1989.5899999999924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25">
      <c r="A96" s="329" t="s">
        <v>294</v>
      </c>
      <c r="B96" s="330">
        <v>16</v>
      </c>
      <c r="C96" s="298">
        <v>46309</v>
      </c>
      <c r="D96" s="299" t="s">
        <v>1093</v>
      </c>
      <c r="E96" s="522">
        <v>85</v>
      </c>
      <c r="F96" s="522"/>
      <c r="G96" s="333">
        <f t="shared" si="4"/>
        <v>2013.7599999999925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25">
      <c r="A97" s="329" t="s">
        <v>294</v>
      </c>
      <c r="B97" s="330">
        <v>19</v>
      </c>
      <c r="C97" s="298">
        <v>46308</v>
      </c>
      <c r="D97" s="299" t="s">
        <v>191</v>
      </c>
      <c r="E97" s="522">
        <v>200</v>
      </c>
      <c r="F97" s="522"/>
      <c r="G97" s="333">
        <f t="shared" si="4"/>
        <v>2098.7599999999925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25">
      <c r="A98" s="329" t="s">
        <v>289</v>
      </c>
      <c r="B98" s="330">
        <v>2</v>
      </c>
      <c r="C98" s="298">
        <v>46308</v>
      </c>
      <c r="D98" s="299" t="s">
        <v>407</v>
      </c>
      <c r="E98" s="522">
        <v>14.36</v>
      </c>
      <c r="F98" s="522"/>
      <c r="G98" s="333">
        <f t="shared" si="4"/>
        <v>2298.7599999999925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25">
      <c r="A99" s="329" t="s">
        <v>289</v>
      </c>
      <c r="B99" s="330">
        <v>2</v>
      </c>
      <c r="C99" s="298">
        <v>46308</v>
      </c>
      <c r="D99" s="299" t="s">
        <v>301</v>
      </c>
      <c r="E99" s="522">
        <v>16.05</v>
      </c>
      <c r="F99" s="522"/>
      <c r="G99" s="333">
        <f t="shared" si="4"/>
        <v>2313.1199999999926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25">
      <c r="A100" s="329" t="s">
        <v>289</v>
      </c>
      <c r="B100" s="330">
        <v>6</v>
      </c>
      <c r="C100" s="298">
        <v>46308</v>
      </c>
      <c r="D100" s="299" t="s">
        <v>411</v>
      </c>
      <c r="E100" s="522">
        <v>-10</v>
      </c>
      <c r="F100" s="522"/>
      <c r="G100" s="333">
        <f t="shared" si="4"/>
        <v>2329.1699999999928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25">
      <c r="A101" s="329" t="s">
        <v>289</v>
      </c>
      <c r="B101" s="330">
        <v>5</v>
      </c>
      <c r="C101" s="298">
        <v>46308</v>
      </c>
      <c r="D101" s="299" t="s">
        <v>1103</v>
      </c>
      <c r="E101" s="522">
        <v>25</v>
      </c>
      <c r="F101" s="522"/>
      <c r="G101" s="333">
        <f t="shared" si="4"/>
        <v>2319.1699999999928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25">
      <c r="A102" s="329" t="s">
        <v>289</v>
      </c>
      <c r="B102" s="330">
        <v>2</v>
      </c>
      <c r="C102" s="298">
        <v>46308</v>
      </c>
      <c r="D102" s="299" t="s">
        <v>1102</v>
      </c>
      <c r="E102" s="522">
        <v>50</v>
      </c>
      <c r="F102" s="522"/>
      <c r="G102" s="333">
        <f t="shared" si="4"/>
        <v>2344.1699999999928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25">
      <c r="A103" s="329" t="s">
        <v>289</v>
      </c>
      <c r="B103" s="330">
        <v>6</v>
      </c>
      <c r="C103" s="298">
        <v>46308</v>
      </c>
      <c r="D103" s="299" t="s">
        <v>905</v>
      </c>
      <c r="E103" s="522">
        <v>-0.05</v>
      </c>
      <c r="F103" s="522"/>
      <c r="G103" s="333">
        <f t="shared" si="4"/>
        <v>2394.1699999999928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25">
      <c r="A104" s="329" t="s">
        <v>335</v>
      </c>
      <c r="B104" s="330" t="s">
        <v>335</v>
      </c>
      <c r="C104" s="298">
        <v>46308</v>
      </c>
      <c r="D104" s="299" t="s">
        <v>185</v>
      </c>
      <c r="E104" s="522">
        <v>63.68</v>
      </c>
      <c r="F104" s="522"/>
      <c r="G104" s="333">
        <f t="shared" si="4"/>
        <v>2394.1199999999926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25">
      <c r="A105" s="329" t="s">
        <v>294</v>
      </c>
      <c r="B105" s="330">
        <v>15</v>
      </c>
      <c r="C105" s="298">
        <v>46308</v>
      </c>
      <c r="D105" s="299" t="s">
        <v>185</v>
      </c>
      <c r="E105" s="522">
        <v>63.68</v>
      </c>
      <c r="F105" s="522"/>
      <c r="G105" s="333">
        <f t="shared" si="4"/>
        <v>2457.7999999999925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25">
      <c r="A106" s="329" t="s">
        <v>289</v>
      </c>
      <c r="B106" s="330">
        <v>6</v>
      </c>
      <c r="C106" s="298">
        <v>46307</v>
      </c>
      <c r="D106" s="299" t="s">
        <v>1100</v>
      </c>
      <c r="E106" s="522">
        <v>12.24</v>
      </c>
      <c r="F106" s="522"/>
      <c r="G106" s="333">
        <f t="shared" si="4"/>
        <v>2521.4799999999923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25">
      <c r="A107" s="329" t="s">
        <v>289</v>
      </c>
      <c r="B107" s="330">
        <v>1</v>
      </c>
      <c r="C107" s="298">
        <v>46306</v>
      </c>
      <c r="D107" s="299" t="s">
        <v>306</v>
      </c>
      <c r="E107" s="522">
        <v>102.88</v>
      </c>
      <c r="F107" s="522"/>
      <c r="G107" s="333">
        <f t="shared" si="4"/>
        <v>2533.7199999999921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25">
      <c r="A108" s="329" t="s">
        <v>294</v>
      </c>
      <c r="B108" s="330">
        <v>22</v>
      </c>
      <c r="C108" s="298">
        <v>46306</v>
      </c>
      <c r="D108" s="299" t="s">
        <v>351</v>
      </c>
      <c r="E108" s="522">
        <v>21.29</v>
      </c>
      <c r="F108" s="522"/>
      <c r="G108" s="333">
        <f t="shared" si="4"/>
        <v>2636.5999999999922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25">
      <c r="A109" s="329" t="s">
        <v>289</v>
      </c>
      <c r="B109" s="330">
        <v>8</v>
      </c>
      <c r="C109" s="298">
        <v>46306</v>
      </c>
      <c r="D109" s="299" t="s">
        <v>319</v>
      </c>
      <c r="E109" s="522">
        <v>25.43</v>
      </c>
      <c r="F109" s="522"/>
      <c r="G109" s="333">
        <f t="shared" si="4"/>
        <v>2657.8899999999921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25">
      <c r="A110" s="329" t="s">
        <v>289</v>
      </c>
      <c r="B110" s="330">
        <v>4</v>
      </c>
      <c r="C110" s="298">
        <v>46306</v>
      </c>
      <c r="D110" s="299" t="s">
        <v>430</v>
      </c>
      <c r="E110" s="522">
        <v>44.36</v>
      </c>
      <c r="F110" s="522"/>
      <c r="G110" s="333">
        <f t="shared" si="4"/>
        <v>2683.319999999992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25">
      <c r="A111" s="329" t="s">
        <v>289</v>
      </c>
      <c r="B111" s="330">
        <v>6</v>
      </c>
      <c r="C111" s="298">
        <v>46306</v>
      </c>
      <c r="D111" s="299" t="s">
        <v>1097</v>
      </c>
      <c r="E111" s="522">
        <v>53.86</v>
      </c>
      <c r="F111" s="522"/>
      <c r="G111" s="333">
        <f t="shared" si="4"/>
        <v>2727.6799999999921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25">
      <c r="A112" s="329" t="s">
        <v>289</v>
      </c>
      <c r="B112" s="330">
        <v>8</v>
      </c>
      <c r="C112" s="298">
        <v>46305</v>
      </c>
      <c r="D112" s="299" t="s">
        <v>310</v>
      </c>
      <c r="E112" s="522">
        <v>10.64</v>
      </c>
      <c r="F112" s="522"/>
      <c r="G112" s="333">
        <f t="shared" si="4"/>
        <v>2781.5399999999922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25">
      <c r="A113" s="329" t="s">
        <v>289</v>
      </c>
      <c r="B113" s="330">
        <v>1</v>
      </c>
      <c r="C113" s="298">
        <v>46305</v>
      </c>
      <c r="D113" s="299" t="s">
        <v>311</v>
      </c>
      <c r="E113" s="522">
        <v>158.04</v>
      </c>
      <c r="F113" s="522"/>
      <c r="G113" s="333">
        <f t="shared" si="4"/>
        <v>2792.1799999999921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25">
      <c r="A114" s="329" t="s">
        <v>289</v>
      </c>
      <c r="B114" s="330">
        <v>8</v>
      </c>
      <c r="C114" s="298">
        <v>46305</v>
      </c>
      <c r="D114" s="299" t="s">
        <v>1094</v>
      </c>
      <c r="E114" s="522">
        <v>21.75</v>
      </c>
      <c r="F114" s="522"/>
      <c r="G114" s="333">
        <f t="shared" si="4"/>
        <v>2950.2199999999921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25">
      <c r="A115" s="329" t="s">
        <v>289</v>
      </c>
      <c r="B115" s="330">
        <v>8</v>
      </c>
      <c r="C115" s="298">
        <v>46305</v>
      </c>
      <c r="D115" s="299" t="s">
        <v>304</v>
      </c>
      <c r="E115" s="522">
        <v>46.82</v>
      </c>
      <c r="F115" s="522"/>
      <c r="G115" s="333">
        <f t="shared" si="4"/>
        <v>2971.9699999999921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25">
      <c r="A116" s="329" t="s">
        <v>289</v>
      </c>
      <c r="B116" s="330">
        <v>2</v>
      </c>
      <c r="C116" s="298">
        <v>46305</v>
      </c>
      <c r="D116" s="299" t="s">
        <v>301</v>
      </c>
      <c r="E116" s="522">
        <v>25.4</v>
      </c>
      <c r="F116" s="522"/>
      <c r="G116" s="333">
        <f t="shared" si="4"/>
        <v>3018.7899999999922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25">
      <c r="A117" s="329" t="s">
        <v>289</v>
      </c>
      <c r="B117" s="330">
        <v>8</v>
      </c>
      <c r="C117" s="298">
        <v>46305</v>
      </c>
      <c r="D117" s="299" t="s">
        <v>1095</v>
      </c>
      <c r="E117" s="522">
        <v>19.95</v>
      </c>
      <c r="F117" s="522"/>
      <c r="G117" s="333">
        <f t="shared" si="4"/>
        <v>3044.1899999999923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25">
      <c r="A118" s="329" t="s">
        <v>289</v>
      </c>
      <c r="B118" s="330">
        <v>6</v>
      </c>
      <c r="C118" s="298">
        <v>46305</v>
      </c>
      <c r="D118" s="299" t="s">
        <v>1089</v>
      </c>
      <c r="E118" s="522">
        <v>65</v>
      </c>
      <c r="F118" s="522"/>
      <c r="G118" s="333">
        <f t="shared" si="4"/>
        <v>3064.1399999999921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25">
      <c r="A119" s="329" t="s">
        <v>289</v>
      </c>
      <c r="B119" s="330">
        <v>6</v>
      </c>
      <c r="C119" s="298">
        <v>46305</v>
      </c>
      <c r="D119" s="299" t="s">
        <v>1090</v>
      </c>
      <c r="E119" s="522">
        <v>50</v>
      </c>
      <c r="F119" s="522"/>
      <c r="G119" s="333">
        <f t="shared" si="4"/>
        <v>3129.1399999999921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25">
      <c r="A120" s="329" t="s">
        <v>289</v>
      </c>
      <c r="B120" s="330">
        <v>5</v>
      </c>
      <c r="C120" s="298">
        <v>46304</v>
      </c>
      <c r="D120" s="299" t="s">
        <v>852</v>
      </c>
      <c r="E120" s="522">
        <v>10.68</v>
      </c>
      <c r="F120" s="522"/>
      <c r="G120" s="333">
        <f t="shared" si="4"/>
        <v>3179.1399999999921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25">
      <c r="A121" s="329" t="s">
        <v>289</v>
      </c>
      <c r="B121" s="330">
        <v>2</v>
      </c>
      <c r="C121" s="298">
        <v>46304</v>
      </c>
      <c r="D121" s="299" t="s">
        <v>982</v>
      </c>
      <c r="E121" s="522">
        <v>55.4</v>
      </c>
      <c r="F121" s="522"/>
      <c r="G121" s="333">
        <f t="shared" si="4"/>
        <v>3189.819999999992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25">
      <c r="A122" s="329" t="s">
        <v>289</v>
      </c>
      <c r="B122" s="330">
        <v>2</v>
      </c>
      <c r="C122" s="298">
        <v>46304</v>
      </c>
      <c r="D122" s="299" t="s">
        <v>370</v>
      </c>
      <c r="E122" s="522">
        <v>25.07</v>
      </c>
      <c r="F122" s="522"/>
      <c r="G122" s="333">
        <f t="shared" si="4"/>
        <v>3245.2199999999921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25">
      <c r="A123" s="329" t="s">
        <v>289</v>
      </c>
      <c r="B123" s="330">
        <v>5</v>
      </c>
      <c r="C123" s="298">
        <v>46304</v>
      </c>
      <c r="D123" s="299" t="s">
        <v>1096</v>
      </c>
      <c r="E123" s="522">
        <v>22.66</v>
      </c>
      <c r="F123" s="522"/>
      <c r="G123" s="333">
        <f t="shared" si="4"/>
        <v>3270.2899999999922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25">
      <c r="A124" s="329" t="s">
        <v>289</v>
      </c>
      <c r="B124" s="330">
        <v>5</v>
      </c>
      <c r="C124" s="298">
        <v>46304</v>
      </c>
      <c r="D124" s="299" t="s">
        <v>1096</v>
      </c>
      <c r="E124" s="522">
        <v>11.36</v>
      </c>
      <c r="F124" s="522"/>
      <c r="G124" s="333">
        <f t="shared" si="4"/>
        <v>3292.9499999999921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25">
      <c r="A125" s="329" t="s">
        <v>294</v>
      </c>
      <c r="B125" s="330">
        <v>22</v>
      </c>
      <c r="C125" s="298">
        <v>46304</v>
      </c>
      <c r="D125" s="299" t="s">
        <v>906</v>
      </c>
      <c r="E125" s="522">
        <v>5.31</v>
      </c>
      <c r="F125" s="522"/>
      <c r="G125" s="333">
        <f t="shared" si="4"/>
        <v>3304.3099999999922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25">
      <c r="A126" s="329" t="s">
        <v>289</v>
      </c>
      <c r="B126" s="330">
        <v>3</v>
      </c>
      <c r="C126" s="298">
        <v>46304</v>
      </c>
      <c r="D126" s="299" t="s">
        <v>1001</v>
      </c>
      <c r="E126" s="522">
        <v>10</v>
      </c>
      <c r="F126" s="522"/>
      <c r="G126" s="333">
        <f t="shared" si="4"/>
        <v>3309.6199999999922</v>
      </c>
      <c r="H126" s="334" t="s">
        <v>298</v>
      </c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25">
      <c r="A127" s="329" t="s">
        <v>289</v>
      </c>
      <c r="B127" s="330">
        <v>2</v>
      </c>
      <c r="C127" s="298">
        <v>46304</v>
      </c>
      <c r="D127" s="299" t="s">
        <v>1001</v>
      </c>
      <c r="E127" s="522">
        <v>10</v>
      </c>
      <c r="F127" s="522"/>
      <c r="G127" s="333">
        <f t="shared" si="4"/>
        <v>3319.6199999999922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25">
      <c r="A128" s="329" t="s">
        <v>289</v>
      </c>
      <c r="B128" s="330">
        <v>4</v>
      </c>
      <c r="C128" s="298">
        <v>46303</v>
      </c>
      <c r="D128" s="299" t="s">
        <v>296</v>
      </c>
      <c r="E128" s="522">
        <v>40.69</v>
      </c>
      <c r="F128" s="522"/>
      <c r="G128" s="333">
        <f t="shared" si="4"/>
        <v>3329.6199999999922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25">
      <c r="A129" s="329" t="s">
        <v>289</v>
      </c>
      <c r="B129" s="330">
        <v>2</v>
      </c>
      <c r="C129" s="298">
        <v>46303</v>
      </c>
      <c r="D129" s="299" t="s">
        <v>357</v>
      </c>
      <c r="E129" s="522">
        <v>14.1</v>
      </c>
      <c r="F129" s="522"/>
      <c r="G129" s="333">
        <f t="shared" si="4"/>
        <v>3370.3099999999922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25">
      <c r="A130" s="329" t="s">
        <v>289</v>
      </c>
      <c r="B130" s="330">
        <v>6</v>
      </c>
      <c r="C130" s="298">
        <v>46303</v>
      </c>
      <c r="D130" s="299" t="s">
        <v>300</v>
      </c>
      <c r="E130" s="522">
        <v>53.07</v>
      </c>
      <c r="F130" s="522"/>
      <c r="G130" s="333">
        <f t="shared" si="4"/>
        <v>3384.4099999999921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25">
      <c r="A131" s="329" t="s">
        <v>289</v>
      </c>
      <c r="B131" s="330">
        <v>2</v>
      </c>
      <c r="C131" s="298">
        <v>46303</v>
      </c>
      <c r="D131" s="299" t="s">
        <v>357</v>
      </c>
      <c r="E131" s="522">
        <v>21.79</v>
      </c>
      <c r="F131" s="522"/>
      <c r="G131" s="333">
        <f t="shared" si="4"/>
        <v>3437.4799999999923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25">
      <c r="A132" s="329" t="s">
        <v>335</v>
      </c>
      <c r="B132" s="330" t="s">
        <v>335</v>
      </c>
      <c r="C132" s="298">
        <v>46303</v>
      </c>
      <c r="D132" s="299" t="s">
        <v>182</v>
      </c>
      <c r="E132" s="522">
        <v>79.209999999999994</v>
      </c>
      <c r="F132" s="522"/>
      <c r="G132" s="333">
        <f t="shared" si="4"/>
        <v>3459.2699999999923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25">
      <c r="A133" s="329" t="s">
        <v>289</v>
      </c>
      <c r="B133" s="330">
        <v>2</v>
      </c>
      <c r="C133" s="298">
        <v>46302</v>
      </c>
      <c r="D133" s="299" t="s">
        <v>301</v>
      </c>
      <c r="E133" s="522">
        <v>16.05</v>
      </c>
      <c r="F133" s="522"/>
      <c r="G133" s="333">
        <f t="shared" si="4"/>
        <v>3538.4799999999923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25">
      <c r="A134" s="329" t="s">
        <v>294</v>
      </c>
      <c r="B134" s="330">
        <v>13</v>
      </c>
      <c r="C134" s="298">
        <v>46302</v>
      </c>
      <c r="D134" s="299" t="s">
        <v>182</v>
      </c>
      <c r="E134" s="522">
        <v>360.28</v>
      </c>
      <c r="F134" s="522"/>
      <c r="G134" s="333">
        <f t="shared" ref="G134:G203" si="5">G135-E134+F134</f>
        <v>3554.5299999999925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25">
      <c r="A135" s="329" t="s">
        <v>294</v>
      </c>
      <c r="B135" s="330">
        <v>9</v>
      </c>
      <c r="C135" s="298">
        <v>46302</v>
      </c>
      <c r="D135" s="299" t="s">
        <v>58</v>
      </c>
      <c r="E135" s="522">
        <v>1231.68</v>
      </c>
      <c r="F135" s="522"/>
      <c r="G135" s="333">
        <f t="shared" si="5"/>
        <v>3914.8099999999922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25">
      <c r="A136" s="329" t="s">
        <v>289</v>
      </c>
      <c r="B136" s="330">
        <v>5</v>
      </c>
      <c r="C136" s="298">
        <v>46302</v>
      </c>
      <c r="D136" s="299" t="s">
        <v>1088</v>
      </c>
      <c r="E136" s="522">
        <v>102.95</v>
      </c>
      <c r="F136" s="522"/>
      <c r="G136" s="333">
        <f t="shared" si="5"/>
        <v>5146.4899999999925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25">
      <c r="A137" s="329" t="s">
        <v>289</v>
      </c>
      <c r="B137" s="330">
        <v>4</v>
      </c>
      <c r="C137" s="298">
        <v>46301</v>
      </c>
      <c r="D137" s="299" t="s">
        <v>310</v>
      </c>
      <c r="E137" s="522">
        <v>38.58</v>
      </c>
      <c r="F137" s="522"/>
      <c r="G137" s="333">
        <f t="shared" si="5"/>
        <v>5249.4399999999923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25">
      <c r="A138" s="329" t="s">
        <v>294</v>
      </c>
      <c r="B138" s="330">
        <v>16</v>
      </c>
      <c r="C138" s="298">
        <v>46301</v>
      </c>
      <c r="D138" s="299" t="s">
        <v>1093</v>
      </c>
      <c r="E138" s="522">
        <v>85</v>
      </c>
      <c r="F138" s="522"/>
      <c r="G138" s="333">
        <f t="shared" si="5"/>
        <v>5288.0199999999923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25">
      <c r="A139" s="329" t="s">
        <v>289</v>
      </c>
      <c r="B139" s="330">
        <v>6</v>
      </c>
      <c r="C139" s="298">
        <v>46301</v>
      </c>
      <c r="D139" s="299" t="s">
        <v>300</v>
      </c>
      <c r="E139" s="522">
        <v>28.73</v>
      </c>
      <c r="F139" s="522"/>
      <c r="G139" s="333">
        <f t="shared" si="5"/>
        <v>5373.0199999999923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25">
      <c r="A140" s="329" t="s">
        <v>294</v>
      </c>
      <c r="B140" s="330">
        <v>14</v>
      </c>
      <c r="C140" s="298">
        <v>46301</v>
      </c>
      <c r="D140" s="299" t="s">
        <v>365</v>
      </c>
      <c r="E140" s="522">
        <v>66.67</v>
      </c>
      <c r="F140" s="522"/>
      <c r="G140" s="333">
        <f t="shared" si="5"/>
        <v>5401.7499999999918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25">
      <c r="A141" s="329" t="s">
        <v>289</v>
      </c>
      <c r="B141" s="330">
        <v>2</v>
      </c>
      <c r="C141" s="298">
        <v>46301</v>
      </c>
      <c r="D141" s="299" t="s">
        <v>301</v>
      </c>
      <c r="E141" s="522">
        <v>16.05</v>
      </c>
      <c r="F141" s="522"/>
      <c r="G141" s="333">
        <f t="shared" si="5"/>
        <v>5468.4199999999919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25">
      <c r="A142" s="329" t="s">
        <v>289</v>
      </c>
      <c r="B142" s="330">
        <v>6</v>
      </c>
      <c r="C142" s="298">
        <v>46301</v>
      </c>
      <c r="D142" s="299" t="s">
        <v>396</v>
      </c>
      <c r="E142" s="522">
        <v>6.79</v>
      </c>
      <c r="F142" s="522"/>
      <c r="G142" s="333">
        <f t="shared" si="5"/>
        <v>5484.4699999999921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25">
      <c r="A143" s="329" t="s">
        <v>289</v>
      </c>
      <c r="B143" s="330">
        <v>1</v>
      </c>
      <c r="C143" s="298">
        <v>46300</v>
      </c>
      <c r="D143" s="299" t="s">
        <v>306</v>
      </c>
      <c r="E143" s="522">
        <v>160.1</v>
      </c>
      <c r="F143" s="522"/>
      <c r="G143" s="333">
        <f t="shared" si="5"/>
        <v>5491.259999999992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25">
      <c r="A144" s="329" t="s">
        <v>289</v>
      </c>
      <c r="B144" s="330">
        <v>4</v>
      </c>
      <c r="C144" s="298">
        <v>46300</v>
      </c>
      <c r="D144" s="299" t="s">
        <v>296</v>
      </c>
      <c r="E144" s="522">
        <v>77.569999999999993</v>
      </c>
      <c r="F144" s="522"/>
      <c r="G144" s="333">
        <f t="shared" si="5"/>
        <v>5651.3599999999924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25">
      <c r="A145" s="329" t="s">
        <v>294</v>
      </c>
      <c r="B145" s="330">
        <v>14</v>
      </c>
      <c r="C145" s="298">
        <v>46300</v>
      </c>
      <c r="D145" s="299" t="s">
        <v>366</v>
      </c>
      <c r="E145" s="522">
        <v>72.38</v>
      </c>
      <c r="F145" s="522"/>
      <c r="G145" s="333">
        <f t="shared" si="5"/>
        <v>5728.9299999999921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25">
      <c r="A146" s="329" t="s">
        <v>289</v>
      </c>
      <c r="B146" s="330">
        <v>6</v>
      </c>
      <c r="C146" s="298">
        <v>46300</v>
      </c>
      <c r="D146" s="299" t="s">
        <v>1091</v>
      </c>
      <c r="E146" s="522">
        <v>78.64</v>
      </c>
      <c r="F146" s="522"/>
      <c r="G146" s="333">
        <f t="shared" si="5"/>
        <v>5801.3099999999922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25">
      <c r="A147" s="329" t="s">
        <v>289</v>
      </c>
      <c r="B147" s="330">
        <v>5</v>
      </c>
      <c r="C147" s="298">
        <v>46300</v>
      </c>
      <c r="D147" s="299" t="s">
        <v>1086</v>
      </c>
      <c r="E147" s="522">
        <v>60</v>
      </c>
      <c r="F147" s="522"/>
      <c r="G147" s="333">
        <f t="shared" si="5"/>
        <v>5879.9499999999925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25">
      <c r="A148" s="329" t="s">
        <v>289</v>
      </c>
      <c r="B148" s="330">
        <v>6</v>
      </c>
      <c r="C148" s="298">
        <v>46300</v>
      </c>
      <c r="D148" s="299" t="s">
        <v>1081</v>
      </c>
      <c r="E148" s="522">
        <v>138.43</v>
      </c>
      <c r="F148" s="522"/>
      <c r="G148" s="333">
        <f t="shared" si="5"/>
        <v>5939.9499999999925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25">
      <c r="A149" s="329" t="s">
        <v>289</v>
      </c>
      <c r="B149" s="330">
        <v>5</v>
      </c>
      <c r="C149" s="298">
        <v>46300</v>
      </c>
      <c r="D149" s="299" t="s">
        <v>1033</v>
      </c>
      <c r="E149" s="522">
        <v>265</v>
      </c>
      <c r="F149" s="522"/>
      <c r="G149" s="333">
        <f t="shared" si="5"/>
        <v>6078.3799999999928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25">
      <c r="A150" s="329" t="s">
        <v>289</v>
      </c>
      <c r="B150" s="330">
        <v>6</v>
      </c>
      <c r="C150" s="298">
        <v>46300</v>
      </c>
      <c r="D150" s="299" t="s">
        <v>300</v>
      </c>
      <c r="E150" s="522">
        <v>29.78</v>
      </c>
      <c r="F150" s="522"/>
      <c r="G150" s="333">
        <f t="shared" si="5"/>
        <v>6343.3799999999928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25">
      <c r="A151" s="329" t="s">
        <v>287</v>
      </c>
      <c r="B151" s="330" t="s">
        <v>287</v>
      </c>
      <c r="C151" s="298">
        <v>46299</v>
      </c>
      <c r="D151" s="299" t="s">
        <v>843</v>
      </c>
      <c r="E151" s="522">
        <v>80.89</v>
      </c>
      <c r="F151" s="522">
        <v>80.89</v>
      </c>
      <c r="G151" s="333">
        <f t="shared" si="5"/>
        <v>6373.1599999999926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25">
      <c r="A152" s="329" t="s">
        <v>289</v>
      </c>
      <c r="B152" s="330">
        <v>5</v>
      </c>
      <c r="C152" s="298">
        <v>46299</v>
      </c>
      <c r="D152" s="299" t="s">
        <v>1082</v>
      </c>
      <c r="E152" s="522">
        <v>167.68</v>
      </c>
      <c r="F152" s="522"/>
      <c r="G152" s="333">
        <f t="shared" si="5"/>
        <v>6373.1599999999926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25">
      <c r="A153" s="329" t="s">
        <v>294</v>
      </c>
      <c r="B153" s="330">
        <v>17</v>
      </c>
      <c r="C153" s="298">
        <v>46299</v>
      </c>
      <c r="D153" s="299" t="s">
        <v>369</v>
      </c>
      <c r="E153" s="522">
        <v>99</v>
      </c>
      <c r="F153" s="522"/>
      <c r="G153" s="333">
        <f t="shared" si="5"/>
        <v>6540.8399999999929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25">
      <c r="A154" s="329" t="s">
        <v>289</v>
      </c>
      <c r="B154" s="330">
        <v>8</v>
      </c>
      <c r="C154" s="298">
        <v>46298</v>
      </c>
      <c r="D154" s="299" t="s">
        <v>1087</v>
      </c>
      <c r="E154" s="522">
        <v>83.15</v>
      </c>
      <c r="F154" s="522"/>
      <c r="G154" s="333">
        <f t="shared" si="5"/>
        <v>6639.8399999999929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25">
      <c r="A155" s="329" t="s">
        <v>289</v>
      </c>
      <c r="B155" s="330">
        <v>6</v>
      </c>
      <c r="C155" s="298">
        <v>46298</v>
      </c>
      <c r="D155" s="299" t="s">
        <v>339</v>
      </c>
      <c r="E155" s="522">
        <v>106.5</v>
      </c>
      <c r="F155" s="522"/>
      <c r="G155" s="333">
        <f t="shared" si="5"/>
        <v>6722.9899999999925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25">
      <c r="A156" s="329" t="s">
        <v>289</v>
      </c>
      <c r="B156" s="330">
        <v>4</v>
      </c>
      <c r="C156" s="298">
        <v>46298</v>
      </c>
      <c r="D156" s="299" t="s">
        <v>310</v>
      </c>
      <c r="E156" s="522">
        <v>33.82</v>
      </c>
      <c r="F156" s="522"/>
      <c r="G156" s="333">
        <f t="shared" si="5"/>
        <v>6829.4899999999925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25">
      <c r="A157" s="329" t="s">
        <v>289</v>
      </c>
      <c r="B157" s="330">
        <v>3</v>
      </c>
      <c r="C157" s="298">
        <v>46298</v>
      </c>
      <c r="D157" s="299" t="s">
        <v>310</v>
      </c>
      <c r="E157" s="522">
        <v>13.65</v>
      </c>
      <c r="F157" s="522"/>
      <c r="G157" s="333">
        <f t="shared" si="5"/>
        <v>6863.3099999999922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25">
      <c r="A158" s="329" t="s">
        <v>294</v>
      </c>
      <c r="B158" s="330">
        <v>22</v>
      </c>
      <c r="C158" s="298">
        <v>46298</v>
      </c>
      <c r="D158" s="299" t="s">
        <v>951</v>
      </c>
      <c r="E158" s="522">
        <v>12.77</v>
      </c>
      <c r="F158" s="522"/>
      <c r="G158" s="333">
        <f t="shared" si="5"/>
        <v>6876.9599999999919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25">
      <c r="A159" s="329" t="s">
        <v>289</v>
      </c>
      <c r="B159" s="330">
        <v>8</v>
      </c>
      <c r="C159" s="298">
        <v>46298</v>
      </c>
      <c r="D159" s="299" t="s">
        <v>1083</v>
      </c>
      <c r="E159" s="522">
        <v>114.82</v>
      </c>
      <c r="F159" s="522"/>
      <c r="G159" s="333">
        <f t="shared" si="5"/>
        <v>6889.7299999999923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25">
      <c r="A160" s="329" t="s">
        <v>289</v>
      </c>
      <c r="B160" s="330">
        <v>2</v>
      </c>
      <c r="C160" s="298">
        <v>46298</v>
      </c>
      <c r="D160" s="299" t="s">
        <v>385</v>
      </c>
      <c r="E160" s="522">
        <v>8.59</v>
      </c>
      <c r="F160" s="522"/>
      <c r="G160" s="333">
        <f t="shared" si="5"/>
        <v>7004.549999999992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25">
      <c r="A161" s="329" t="s">
        <v>289</v>
      </c>
      <c r="B161" s="330">
        <v>5</v>
      </c>
      <c r="C161" s="298">
        <v>46297</v>
      </c>
      <c r="D161" s="299" t="s">
        <v>1084</v>
      </c>
      <c r="E161" s="522">
        <v>14</v>
      </c>
      <c r="F161" s="522"/>
      <c r="G161" s="333">
        <f t="shared" si="5"/>
        <v>7013.1399999999921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25">
      <c r="A162" s="329" t="s">
        <v>289</v>
      </c>
      <c r="B162" s="330">
        <v>2</v>
      </c>
      <c r="C162" s="298">
        <v>46297</v>
      </c>
      <c r="D162" s="299" t="s">
        <v>324</v>
      </c>
      <c r="E162" s="522">
        <v>11.7</v>
      </c>
      <c r="F162" s="522"/>
      <c r="G162" s="333">
        <f t="shared" si="5"/>
        <v>7027.1399999999921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25">
      <c r="A163" s="329" t="s">
        <v>287</v>
      </c>
      <c r="B163" s="330" t="s">
        <v>287</v>
      </c>
      <c r="C163" s="298">
        <v>46297</v>
      </c>
      <c r="D163" s="299" t="s">
        <v>1085</v>
      </c>
      <c r="E163" s="522">
        <v>112.25</v>
      </c>
      <c r="F163" s="522">
        <v>112.25</v>
      </c>
      <c r="G163" s="333">
        <f t="shared" si="5"/>
        <v>7038.839999999992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25">
      <c r="A164" s="329" t="s">
        <v>289</v>
      </c>
      <c r="B164" s="330">
        <v>3</v>
      </c>
      <c r="C164" s="298">
        <v>46297</v>
      </c>
      <c r="D164" s="299" t="s">
        <v>350</v>
      </c>
      <c r="E164" s="522">
        <v>25</v>
      </c>
      <c r="F164" s="522"/>
      <c r="G164" s="333">
        <f t="shared" si="5"/>
        <v>7038.839999999992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25">
      <c r="A165" s="329" t="s">
        <v>289</v>
      </c>
      <c r="B165" s="330">
        <v>2</v>
      </c>
      <c r="C165" s="298">
        <v>46297</v>
      </c>
      <c r="D165" s="299" t="s">
        <v>1078</v>
      </c>
      <c r="E165" s="522">
        <v>30</v>
      </c>
      <c r="F165" s="522"/>
      <c r="G165" s="333">
        <f t="shared" si="5"/>
        <v>7063.839999999992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25">
      <c r="A166" s="329" t="s">
        <v>284</v>
      </c>
      <c r="B166" s="330">
        <v>37</v>
      </c>
      <c r="C166" s="298">
        <v>46297</v>
      </c>
      <c r="D166" s="299" t="s">
        <v>373</v>
      </c>
      <c r="E166" s="522">
        <v>50</v>
      </c>
      <c r="F166" s="522"/>
      <c r="G166" s="333">
        <f t="shared" si="5"/>
        <v>7093.839999999992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25">
      <c r="A167" s="329" t="s">
        <v>294</v>
      </c>
      <c r="B167" s="330">
        <v>22</v>
      </c>
      <c r="C167" s="298">
        <v>46297</v>
      </c>
      <c r="D167" s="299" t="s">
        <v>374</v>
      </c>
      <c r="E167" s="522">
        <v>6.37</v>
      </c>
      <c r="F167" s="522"/>
      <c r="G167" s="333">
        <f t="shared" si="5"/>
        <v>7143.839999999992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25">
      <c r="A168" s="329" t="s">
        <v>289</v>
      </c>
      <c r="B168" s="330">
        <v>2</v>
      </c>
      <c r="C168" s="298">
        <v>46296</v>
      </c>
      <c r="D168" s="299" t="s">
        <v>296</v>
      </c>
      <c r="E168" s="522">
        <v>17.84</v>
      </c>
      <c r="F168" s="522"/>
      <c r="G168" s="333">
        <f t="shared" si="5"/>
        <v>7150.2099999999919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25">
      <c r="A169" s="329" t="s">
        <v>289</v>
      </c>
      <c r="B169" s="330">
        <v>6</v>
      </c>
      <c r="C169" s="298">
        <v>46296</v>
      </c>
      <c r="D169" s="299" t="s">
        <v>359</v>
      </c>
      <c r="E169" s="522">
        <v>35</v>
      </c>
      <c r="F169" s="522"/>
      <c r="G169" s="333">
        <f t="shared" si="5"/>
        <v>7168.049999999992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25">
      <c r="A170" s="329" t="s">
        <v>335</v>
      </c>
      <c r="B170" s="330" t="s">
        <v>335</v>
      </c>
      <c r="C170" s="298">
        <v>46296</v>
      </c>
      <c r="D170" s="299" t="s">
        <v>458</v>
      </c>
      <c r="E170" s="522"/>
      <c r="F170" s="522">
        <v>200</v>
      </c>
      <c r="G170" s="333">
        <f t="shared" si="5"/>
        <v>7203.049999999992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25">
      <c r="A171" s="329" t="s">
        <v>291</v>
      </c>
      <c r="B171" s="330">
        <v>41</v>
      </c>
      <c r="C171" s="298">
        <v>46296</v>
      </c>
      <c r="D171" s="299" t="s">
        <v>1076</v>
      </c>
      <c r="E171" s="522"/>
      <c r="F171" s="522">
        <v>800</v>
      </c>
      <c r="G171" s="333">
        <f t="shared" si="5"/>
        <v>7003.049999999992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25">
      <c r="A172" s="329" t="s">
        <v>291</v>
      </c>
      <c r="B172" s="330">
        <v>39</v>
      </c>
      <c r="C172" s="298">
        <v>46296</v>
      </c>
      <c r="D172" s="299" t="s">
        <v>292</v>
      </c>
      <c r="E172" s="522"/>
      <c r="F172" s="522">
        <v>2765.54</v>
      </c>
      <c r="G172" s="333">
        <f t="shared" si="5"/>
        <v>6203.049999999992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25">
      <c r="A173" s="329" t="s">
        <v>291</v>
      </c>
      <c r="B173" s="330">
        <v>40</v>
      </c>
      <c r="C173" s="298">
        <v>46296</v>
      </c>
      <c r="D173" s="299" t="s">
        <v>316</v>
      </c>
      <c r="E173" s="522"/>
      <c r="F173" s="522">
        <v>837.18</v>
      </c>
      <c r="G173" s="333">
        <f t="shared" si="5"/>
        <v>3437.5099999999916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25">
      <c r="A174" s="329" t="s">
        <v>284</v>
      </c>
      <c r="B174" s="330">
        <v>37</v>
      </c>
      <c r="C174" s="298">
        <v>46295</v>
      </c>
      <c r="D174" s="299" t="s">
        <v>1080</v>
      </c>
      <c r="E174" s="522">
        <v>2768.7</v>
      </c>
      <c r="F174" s="522"/>
      <c r="G174" s="333">
        <f t="shared" si="5"/>
        <v>2600.3299999999917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25">
      <c r="A175" s="329" t="s">
        <v>286</v>
      </c>
      <c r="B175" s="330">
        <v>25</v>
      </c>
      <c r="C175" s="298">
        <v>46295</v>
      </c>
      <c r="D175" s="298" t="s">
        <v>204</v>
      </c>
      <c r="E175" s="331">
        <v>350</v>
      </c>
      <c r="F175" s="522"/>
      <c r="G175" s="333">
        <f t="shared" si="5"/>
        <v>5369.0299999999916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25">
      <c r="A176" s="329" t="s">
        <v>286</v>
      </c>
      <c r="B176" s="330">
        <v>26</v>
      </c>
      <c r="C176" s="298">
        <v>46295</v>
      </c>
      <c r="D176" s="298" t="s">
        <v>205</v>
      </c>
      <c r="E176" s="331">
        <v>320</v>
      </c>
      <c r="F176" s="522"/>
      <c r="G176" s="333">
        <f t="shared" si="5"/>
        <v>5719.0299999999916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25">
      <c r="A177" s="329" t="s">
        <v>286</v>
      </c>
      <c r="B177" s="330">
        <v>27</v>
      </c>
      <c r="C177" s="298">
        <v>46295</v>
      </c>
      <c r="D177" s="298" t="s">
        <v>206</v>
      </c>
      <c r="E177" s="331">
        <v>25</v>
      </c>
      <c r="F177" s="522"/>
      <c r="G177" s="333">
        <f t="shared" si="5"/>
        <v>6039.0299999999916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25">
      <c r="A178" s="329" t="s">
        <v>286</v>
      </c>
      <c r="B178" s="330">
        <v>28</v>
      </c>
      <c r="C178" s="298">
        <v>46295</v>
      </c>
      <c r="D178" s="298" t="s">
        <v>207</v>
      </c>
      <c r="E178" s="331">
        <v>25</v>
      </c>
      <c r="F178" s="522"/>
      <c r="G178" s="333">
        <f t="shared" si="5"/>
        <v>6064.0299999999916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25">
      <c r="A179" s="329" t="s">
        <v>286</v>
      </c>
      <c r="B179" s="330">
        <v>29</v>
      </c>
      <c r="C179" s="298">
        <v>46295</v>
      </c>
      <c r="D179" s="298" t="s">
        <v>208</v>
      </c>
      <c r="E179" s="331">
        <v>45</v>
      </c>
      <c r="F179" s="522"/>
      <c r="G179" s="333">
        <f t="shared" si="5"/>
        <v>6089.0299999999916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25">
      <c r="A180" s="329" t="s">
        <v>286</v>
      </c>
      <c r="B180" s="330">
        <v>30</v>
      </c>
      <c r="C180" s="298">
        <v>46295</v>
      </c>
      <c r="D180" s="298" t="s">
        <v>209</v>
      </c>
      <c r="E180" s="331">
        <v>400</v>
      </c>
      <c r="F180" s="522"/>
      <c r="G180" s="333">
        <f t="shared" si="5"/>
        <v>6134.0299999999916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25">
      <c r="A181" s="329" t="s">
        <v>286</v>
      </c>
      <c r="B181" s="330">
        <v>31</v>
      </c>
      <c r="C181" s="298">
        <v>46295</v>
      </c>
      <c r="D181" s="298" t="s">
        <v>210</v>
      </c>
      <c r="E181" s="331">
        <v>375</v>
      </c>
      <c r="F181" s="522"/>
      <c r="G181" s="333">
        <f t="shared" si="5"/>
        <v>6534.0299999999916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25">
      <c r="A182" s="329" t="s">
        <v>286</v>
      </c>
      <c r="B182" s="330">
        <v>32</v>
      </c>
      <c r="C182" s="298">
        <v>46295</v>
      </c>
      <c r="D182" s="298" t="s">
        <v>211</v>
      </c>
      <c r="E182" s="331">
        <v>100</v>
      </c>
      <c r="F182" s="522"/>
      <c r="G182" s="333">
        <f t="shared" si="5"/>
        <v>6909.0299999999916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25">
      <c r="A183" s="329" t="s">
        <v>286</v>
      </c>
      <c r="B183" s="330">
        <v>33</v>
      </c>
      <c r="C183" s="298">
        <v>46295</v>
      </c>
      <c r="D183" s="298" t="s">
        <v>212</v>
      </c>
      <c r="E183" s="331">
        <v>85</v>
      </c>
      <c r="F183" s="522"/>
      <c r="G183" s="333">
        <f t="shared" si="5"/>
        <v>7009.0299999999916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25">
      <c r="A184" s="329" t="s">
        <v>286</v>
      </c>
      <c r="B184" s="330">
        <v>34</v>
      </c>
      <c r="C184" s="298">
        <v>46295</v>
      </c>
      <c r="D184" s="298" t="s">
        <v>213</v>
      </c>
      <c r="E184" s="331">
        <v>230</v>
      </c>
      <c r="F184" s="522"/>
      <c r="G184" s="333">
        <f t="shared" si="5"/>
        <v>7094.0299999999916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25">
      <c r="A185" s="329" t="s">
        <v>286</v>
      </c>
      <c r="B185" s="330">
        <v>35</v>
      </c>
      <c r="C185" s="298">
        <v>46295</v>
      </c>
      <c r="D185" s="298" t="s">
        <v>214</v>
      </c>
      <c r="E185" s="331">
        <v>45</v>
      </c>
      <c r="F185" s="522"/>
      <c r="G185" s="333">
        <f t="shared" si="5"/>
        <v>7324.0299999999916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25">
      <c r="A186" s="329" t="s">
        <v>289</v>
      </c>
      <c r="B186" s="330">
        <v>2</v>
      </c>
      <c r="C186" s="298">
        <v>46295</v>
      </c>
      <c r="D186" s="298" t="s">
        <v>1079</v>
      </c>
      <c r="E186" s="522">
        <v>19.57</v>
      </c>
      <c r="F186" s="522"/>
      <c r="G186" s="333">
        <f t="shared" si="5"/>
        <v>7369.0299999999916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25">
      <c r="A187" s="329" t="s">
        <v>289</v>
      </c>
      <c r="B187" s="330">
        <v>5</v>
      </c>
      <c r="C187" s="298">
        <v>46295</v>
      </c>
      <c r="D187" s="298" t="s">
        <v>1077</v>
      </c>
      <c r="E187" s="522">
        <v>32.99</v>
      </c>
      <c r="F187" s="522"/>
      <c r="G187" s="333">
        <f t="shared" si="5"/>
        <v>7388.5999999999913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25">
      <c r="A188" s="329" t="s">
        <v>294</v>
      </c>
      <c r="B188" s="330">
        <v>10</v>
      </c>
      <c r="C188" s="298">
        <v>46295</v>
      </c>
      <c r="D188" s="298" t="s">
        <v>176</v>
      </c>
      <c r="E188" s="522">
        <v>17.899999999999999</v>
      </c>
      <c r="F188" s="522"/>
      <c r="G188" s="333">
        <f t="shared" si="5"/>
        <v>7421.5899999999911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25">
      <c r="A189" s="329" t="s">
        <v>289</v>
      </c>
      <c r="B189" s="330">
        <v>2</v>
      </c>
      <c r="C189" s="298">
        <v>46294</v>
      </c>
      <c r="D189" s="298" t="s">
        <v>334</v>
      </c>
      <c r="E189" s="522">
        <v>14.28</v>
      </c>
      <c r="F189" s="522"/>
      <c r="G189" s="333">
        <f t="shared" si="5"/>
        <v>7439.4899999999907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25">
      <c r="A190" s="329" t="s">
        <v>289</v>
      </c>
      <c r="B190" s="330">
        <v>6</v>
      </c>
      <c r="C190" s="298">
        <v>46294</v>
      </c>
      <c r="D190" s="298" t="s">
        <v>300</v>
      </c>
      <c r="E190" s="522">
        <v>34.49</v>
      </c>
      <c r="F190" s="522"/>
      <c r="G190" s="333">
        <f t="shared" si="5"/>
        <v>7453.7699999999904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25">
      <c r="A191" s="329" t="s">
        <v>291</v>
      </c>
      <c r="B191" s="330">
        <v>38</v>
      </c>
      <c r="C191" s="298">
        <v>46294</v>
      </c>
      <c r="D191" s="299" t="s">
        <v>293</v>
      </c>
      <c r="E191" s="522"/>
      <c r="F191" s="522">
        <v>4719.97</v>
      </c>
      <c r="G191" s="333">
        <f t="shared" si="5"/>
        <v>7488.2599999999902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25">
      <c r="A192" s="329" t="s">
        <v>294</v>
      </c>
      <c r="B192" s="330">
        <v>20</v>
      </c>
      <c r="C192" s="298">
        <v>46294</v>
      </c>
      <c r="D192" s="299" t="s">
        <v>193</v>
      </c>
      <c r="E192" s="522">
        <v>600</v>
      </c>
      <c r="F192" s="522"/>
      <c r="G192" s="333">
        <f t="shared" si="5"/>
        <v>2768.28999999999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25">
      <c r="A193" s="329" t="s">
        <v>289</v>
      </c>
      <c r="B193" s="330">
        <v>5</v>
      </c>
      <c r="C193" s="298">
        <v>46293</v>
      </c>
      <c r="D193" s="299" t="s">
        <v>1073</v>
      </c>
      <c r="E193" s="522">
        <v>785</v>
      </c>
      <c r="F193" s="522"/>
      <c r="G193" s="333">
        <f t="shared" si="5"/>
        <v>3368.28999999999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25">
      <c r="A194" s="329" t="s">
        <v>289</v>
      </c>
      <c r="B194" s="330">
        <v>4</v>
      </c>
      <c r="C194" s="298">
        <v>46293</v>
      </c>
      <c r="D194" s="299" t="s">
        <v>310</v>
      </c>
      <c r="E194" s="522">
        <v>47.75</v>
      </c>
      <c r="F194" s="522"/>
      <c r="G194" s="333">
        <f t="shared" si="5"/>
        <v>4153.28999999999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25">
      <c r="A195" s="329" t="s">
        <v>289</v>
      </c>
      <c r="B195" s="330">
        <v>4</v>
      </c>
      <c r="C195" s="298">
        <v>46293</v>
      </c>
      <c r="D195" s="299" t="s">
        <v>296</v>
      </c>
      <c r="E195" s="522">
        <v>91.28</v>
      </c>
      <c r="F195" s="522"/>
      <c r="G195" s="333">
        <f t="shared" si="5"/>
        <v>4201.03999999999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25">
      <c r="A196" s="329" t="s">
        <v>289</v>
      </c>
      <c r="B196" s="330">
        <v>3</v>
      </c>
      <c r="C196" s="298">
        <v>46293</v>
      </c>
      <c r="D196" s="299" t="s">
        <v>296</v>
      </c>
      <c r="E196" s="522">
        <v>3.49</v>
      </c>
      <c r="F196" s="522"/>
      <c r="G196" s="333">
        <f t="shared" si="5"/>
        <v>4292.3199999999897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25">
      <c r="A197" s="329" t="s">
        <v>289</v>
      </c>
      <c r="B197" s="330">
        <v>6</v>
      </c>
      <c r="C197" s="298">
        <v>46293</v>
      </c>
      <c r="D197" s="299" t="s">
        <v>1075</v>
      </c>
      <c r="E197" s="522">
        <v>260.32</v>
      </c>
      <c r="F197" s="522"/>
      <c r="G197" s="333">
        <f t="shared" si="5"/>
        <v>4295.8099999999895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25">
      <c r="A198" s="329" t="s">
        <v>289</v>
      </c>
      <c r="B198" s="330">
        <v>3</v>
      </c>
      <c r="C198" s="298">
        <v>46292</v>
      </c>
      <c r="D198" s="299" t="s">
        <v>981</v>
      </c>
      <c r="E198" s="522">
        <v>9.35</v>
      </c>
      <c r="F198" s="522"/>
      <c r="G198" s="333">
        <f t="shared" si="5"/>
        <v>4556.1299999999892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25">
      <c r="A199" s="329" t="s">
        <v>289</v>
      </c>
      <c r="B199" s="330">
        <v>8</v>
      </c>
      <c r="C199" s="298">
        <v>46291</v>
      </c>
      <c r="D199" s="299" t="s">
        <v>1072</v>
      </c>
      <c r="E199" s="522">
        <v>46.73</v>
      </c>
      <c r="F199" s="522"/>
      <c r="G199" s="333">
        <f t="shared" si="5"/>
        <v>4565.4799999999896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25">
      <c r="A200" s="329" t="s">
        <v>289</v>
      </c>
      <c r="B200" s="330">
        <v>5</v>
      </c>
      <c r="C200" s="298">
        <v>46291</v>
      </c>
      <c r="D200" s="299" t="s">
        <v>428</v>
      </c>
      <c r="E200" s="522">
        <v>102.95</v>
      </c>
      <c r="F200" s="522"/>
      <c r="G200" s="333">
        <f t="shared" si="5"/>
        <v>4612.2099999999891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25">
      <c r="A201" s="329" t="s">
        <v>289</v>
      </c>
      <c r="B201" s="330">
        <v>8</v>
      </c>
      <c r="C201" s="298">
        <v>46291</v>
      </c>
      <c r="D201" s="299" t="s">
        <v>319</v>
      </c>
      <c r="E201" s="522">
        <v>53.4</v>
      </c>
      <c r="F201" s="522"/>
      <c r="G201" s="333">
        <f t="shared" si="5"/>
        <v>4715.1599999999889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25">
      <c r="A202" s="329" t="s">
        <v>289</v>
      </c>
      <c r="B202" s="330">
        <v>2</v>
      </c>
      <c r="C202" s="298">
        <v>46290</v>
      </c>
      <c r="D202" s="299" t="s">
        <v>326</v>
      </c>
      <c r="E202" s="522">
        <v>17.72</v>
      </c>
      <c r="F202" s="522"/>
      <c r="G202" s="333">
        <f t="shared" si="5"/>
        <v>4768.5599999999886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25">
      <c r="A203" s="329" t="s">
        <v>289</v>
      </c>
      <c r="B203" s="330">
        <v>4</v>
      </c>
      <c r="C203" s="298">
        <v>46290</v>
      </c>
      <c r="D203" s="299" t="s">
        <v>296</v>
      </c>
      <c r="E203" s="522">
        <v>42.12</v>
      </c>
      <c r="F203" s="522"/>
      <c r="G203" s="333">
        <f t="shared" si="5"/>
        <v>4786.2799999999888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25">
      <c r="A204" s="329" t="s">
        <v>289</v>
      </c>
      <c r="B204" s="330">
        <v>2</v>
      </c>
      <c r="C204" s="298">
        <v>46290</v>
      </c>
      <c r="D204" s="299" t="s">
        <v>296</v>
      </c>
      <c r="E204" s="522">
        <v>17.84</v>
      </c>
      <c r="F204" s="522"/>
      <c r="G204" s="333">
        <f t="shared" ref="G204:G248" si="6">G205-E204+F204</f>
        <v>4828.3999999999887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25">
      <c r="A205" s="329" t="s">
        <v>294</v>
      </c>
      <c r="B205" s="330">
        <v>12</v>
      </c>
      <c r="C205" s="298">
        <v>46290</v>
      </c>
      <c r="D205" s="299" t="s">
        <v>314</v>
      </c>
      <c r="E205" s="522">
        <v>204.48</v>
      </c>
      <c r="F205" s="522"/>
      <c r="G205" s="333">
        <f t="shared" si="6"/>
        <v>4846.2399999999889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25">
      <c r="A206" s="329" t="s">
        <v>289</v>
      </c>
      <c r="B206" s="330">
        <v>3</v>
      </c>
      <c r="C206" s="298">
        <v>46290</v>
      </c>
      <c r="D206" s="299" t="s">
        <v>1038</v>
      </c>
      <c r="E206" s="522">
        <v>6</v>
      </c>
      <c r="F206" s="522"/>
      <c r="G206" s="333">
        <f t="shared" si="6"/>
        <v>5050.7199999999884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25">
      <c r="A207" s="329" t="s">
        <v>289</v>
      </c>
      <c r="B207" s="330">
        <v>2</v>
      </c>
      <c r="C207" s="298">
        <v>46290</v>
      </c>
      <c r="D207" s="299" t="s">
        <v>370</v>
      </c>
      <c r="E207" s="522">
        <v>18.16</v>
      </c>
      <c r="F207" s="522"/>
      <c r="G207" s="333">
        <f t="shared" si="6"/>
        <v>5056.7199999999884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25">
      <c r="A208" s="329" t="s">
        <v>289</v>
      </c>
      <c r="B208" s="330">
        <v>5</v>
      </c>
      <c r="C208" s="298">
        <v>46290</v>
      </c>
      <c r="D208" s="299" t="s">
        <v>1038</v>
      </c>
      <c r="E208" s="522">
        <v>28.83</v>
      </c>
      <c r="F208" s="522"/>
      <c r="G208" s="333">
        <f t="shared" si="6"/>
        <v>5074.8799999999883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25">
      <c r="A209" s="329" t="s">
        <v>289</v>
      </c>
      <c r="B209" s="330">
        <v>3</v>
      </c>
      <c r="C209" s="298">
        <v>46289</v>
      </c>
      <c r="D209" s="299" t="s">
        <v>1066</v>
      </c>
      <c r="E209" s="522">
        <v>-33.75</v>
      </c>
      <c r="F209" s="522"/>
      <c r="G209" s="333">
        <f t="shared" si="6"/>
        <v>5103.7099999999882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25">
      <c r="A210" s="329" t="s">
        <v>289</v>
      </c>
      <c r="B210" s="330">
        <v>2</v>
      </c>
      <c r="C210" s="298">
        <v>46289</v>
      </c>
      <c r="D210" s="299" t="s">
        <v>357</v>
      </c>
      <c r="E210" s="522">
        <v>18.760000000000002</v>
      </c>
      <c r="F210" s="522"/>
      <c r="G210" s="333">
        <f t="shared" si="6"/>
        <v>5069.9599999999882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25">
      <c r="A211" s="329" t="s">
        <v>289</v>
      </c>
      <c r="B211" s="330">
        <v>6</v>
      </c>
      <c r="C211" s="298">
        <v>46289</v>
      </c>
      <c r="D211" s="299" t="s">
        <v>1069</v>
      </c>
      <c r="E211" s="522">
        <v>40.450000000000003</v>
      </c>
      <c r="F211" s="522"/>
      <c r="G211" s="333">
        <f t="shared" si="6"/>
        <v>5088.7199999999884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25">
      <c r="A212" s="329" t="s">
        <v>289</v>
      </c>
      <c r="B212" s="330">
        <v>6</v>
      </c>
      <c r="C212" s="298">
        <v>46288</v>
      </c>
      <c r="D212" s="299" t="s">
        <v>1067</v>
      </c>
      <c r="E212" s="522">
        <v>25</v>
      </c>
      <c r="F212" s="522"/>
      <c r="G212" s="333">
        <f t="shared" si="6"/>
        <v>5129.1699999999882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25">
      <c r="A213" s="329" t="s">
        <v>289</v>
      </c>
      <c r="B213" s="330">
        <v>2</v>
      </c>
      <c r="C213" s="298">
        <v>46288</v>
      </c>
      <c r="D213" s="299" t="s">
        <v>363</v>
      </c>
      <c r="E213" s="522">
        <v>28.46</v>
      </c>
      <c r="F213" s="522"/>
      <c r="G213" s="333">
        <f t="shared" si="6"/>
        <v>5154.1699999999882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25">
      <c r="A214" s="329" t="s">
        <v>294</v>
      </c>
      <c r="B214" s="330">
        <v>42</v>
      </c>
      <c r="C214" s="298">
        <v>46288</v>
      </c>
      <c r="D214" s="299" t="s">
        <v>200</v>
      </c>
      <c r="E214" s="522">
        <v>59</v>
      </c>
      <c r="F214" s="522"/>
      <c r="G214" s="333">
        <f t="shared" si="6"/>
        <v>5182.6299999999883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25">
      <c r="A215" s="329" t="s">
        <v>294</v>
      </c>
      <c r="B215" s="330">
        <v>43</v>
      </c>
      <c r="C215" s="298">
        <v>46288</v>
      </c>
      <c r="D215" s="299" t="s">
        <v>201</v>
      </c>
      <c r="E215" s="522">
        <v>42.84</v>
      </c>
      <c r="F215" s="522"/>
      <c r="G215" s="333">
        <f t="shared" si="6"/>
        <v>5241.6299999999883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25">
      <c r="A216" s="329" t="s">
        <v>289</v>
      </c>
      <c r="B216" s="330">
        <v>8</v>
      </c>
      <c r="C216" s="298">
        <v>46288</v>
      </c>
      <c r="D216" s="299" t="s">
        <v>1070</v>
      </c>
      <c r="E216" s="522">
        <v>38.25</v>
      </c>
      <c r="F216" s="522"/>
      <c r="G216" s="333">
        <f t="shared" si="6"/>
        <v>5284.4699999999884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25">
      <c r="A217" s="329" t="s">
        <v>289</v>
      </c>
      <c r="B217" s="330">
        <v>2</v>
      </c>
      <c r="C217" s="298">
        <v>46288</v>
      </c>
      <c r="D217" s="299" t="s">
        <v>308</v>
      </c>
      <c r="E217" s="522">
        <v>117.74</v>
      </c>
      <c r="F217" s="522"/>
      <c r="G217" s="333">
        <f t="shared" si="6"/>
        <v>5322.7199999999884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25">
      <c r="A218" s="329" t="s">
        <v>289</v>
      </c>
      <c r="B218" s="330">
        <v>3</v>
      </c>
      <c r="C218" s="298">
        <v>46287</v>
      </c>
      <c r="D218" s="299" t="s">
        <v>1068</v>
      </c>
      <c r="E218" s="522">
        <v>58</v>
      </c>
      <c r="F218" s="522"/>
      <c r="G218" s="333">
        <f t="shared" si="6"/>
        <v>5440.4599999999882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25">
      <c r="A219" s="329" t="s">
        <v>289</v>
      </c>
      <c r="B219" s="330">
        <v>6</v>
      </c>
      <c r="C219" s="298">
        <v>46287</v>
      </c>
      <c r="D219" s="299" t="s">
        <v>1071</v>
      </c>
      <c r="E219" s="522">
        <v>50</v>
      </c>
      <c r="F219" s="522"/>
      <c r="G219" s="333">
        <f t="shared" si="6"/>
        <v>5498.4599999999882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25">
      <c r="A220" s="329" t="s">
        <v>289</v>
      </c>
      <c r="B220" s="330">
        <v>2</v>
      </c>
      <c r="C220" s="298">
        <v>46287</v>
      </c>
      <c r="D220" s="299" t="s">
        <v>426</v>
      </c>
      <c r="E220" s="522">
        <v>-12</v>
      </c>
      <c r="F220" s="522"/>
      <c r="G220" s="333">
        <f t="shared" si="6"/>
        <v>5548.4599999999882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25">
      <c r="A221" s="329" t="s">
        <v>289</v>
      </c>
      <c r="B221" s="330">
        <v>1</v>
      </c>
      <c r="C221" s="298">
        <v>46287</v>
      </c>
      <c r="D221" s="299" t="s">
        <v>306</v>
      </c>
      <c r="E221" s="522">
        <v>58.63</v>
      </c>
      <c r="F221" s="522"/>
      <c r="G221" s="333">
        <f t="shared" si="6"/>
        <v>5536.4599999999882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25">
      <c r="A222" s="329" t="s">
        <v>294</v>
      </c>
      <c r="B222" s="330">
        <v>24</v>
      </c>
      <c r="C222" s="298">
        <v>46287</v>
      </c>
      <c r="D222" s="299" t="s">
        <v>858</v>
      </c>
      <c r="E222" s="522">
        <v>88.17</v>
      </c>
      <c r="F222" s="522"/>
      <c r="G222" s="333">
        <f t="shared" si="6"/>
        <v>5595.0899999999883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25">
      <c r="A223" s="329" t="s">
        <v>289</v>
      </c>
      <c r="B223" s="330">
        <v>2</v>
      </c>
      <c r="C223" s="298">
        <v>46287</v>
      </c>
      <c r="D223" s="299" t="s">
        <v>296</v>
      </c>
      <c r="E223" s="522">
        <v>11.71</v>
      </c>
      <c r="F223" s="522"/>
      <c r="G223" s="333">
        <f t="shared" si="6"/>
        <v>5683.2599999999884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25">
      <c r="A224" s="329" t="s">
        <v>289</v>
      </c>
      <c r="B224" s="330">
        <v>4</v>
      </c>
      <c r="C224" s="298">
        <v>46287</v>
      </c>
      <c r="D224" s="299" t="s">
        <v>296</v>
      </c>
      <c r="E224" s="522">
        <v>46.45</v>
      </c>
      <c r="F224" s="522"/>
      <c r="G224" s="333">
        <f t="shared" si="6"/>
        <v>5694.9699999999884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25">
      <c r="A225" s="329" t="s">
        <v>289</v>
      </c>
      <c r="B225" s="330">
        <v>7</v>
      </c>
      <c r="C225" s="298">
        <v>46287</v>
      </c>
      <c r="D225" s="299" t="s">
        <v>320</v>
      </c>
      <c r="E225" s="522">
        <v>20.75</v>
      </c>
      <c r="F225" s="522"/>
      <c r="G225" s="333">
        <f t="shared" si="6"/>
        <v>5741.4199999999882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25">
      <c r="A226" s="329" t="s">
        <v>289</v>
      </c>
      <c r="B226" s="330">
        <v>8</v>
      </c>
      <c r="C226" s="298">
        <v>46287</v>
      </c>
      <c r="D226" s="299" t="s">
        <v>308</v>
      </c>
      <c r="E226" s="522">
        <v>71.75</v>
      </c>
      <c r="F226" s="522"/>
      <c r="G226" s="333">
        <f t="shared" si="6"/>
        <v>5762.1699999999882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25">
      <c r="A227" s="329" t="s">
        <v>289</v>
      </c>
      <c r="B227" s="330">
        <v>6</v>
      </c>
      <c r="C227" s="298">
        <v>46286</v>
      </c>
      <c r="D227" s="299" t="s">
        <v>300</v>
      </c>
      <c r="E227" s="522">
        <v>16.14</v>
      </c>
      <c r="F227" s="522"/>
      <c r="G227" s="333">
        <f t="shared" si="6"/>
        <v>5833.9199999999882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25">
      <c r="A228" s="329" t="s">
        <v>289</v>
      </c>
      <c r="B228" s="330">
        <v>6</v>
      </c>
      <c r="C228" s="298">
        <v>46286</v>
      </c>
      <c r="D228" s="299" t="s">
        <v>300</v>
      </c>
      <c r="E228" s="522">
        <v>32.97</v>
      </c>
      <c r="F228" s="522"/>
      <c r="G228" s="333">
        <f t="shared" si="6"/>
        <v>5850.0599999999886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25">
      <c r="A229" s="329" t="s">
        <v>294</v>
      </c>
      <c r="B229" s="330">
        <v>22</v>
      </c>
      <c r="C229" s="298">
        <v>46286</v>
      </c>
      <c r="D229" s="299" t="s">
        <v>323</v>
      </c>
      <c r="E229" s="522">
        <v>23.42</v>
      </c>
      <c r="F229" s="522"/>
      <c r="G229" s="333">
        <f t="shared" si="6"/>
        <v>5883.0299999999888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25">
      <c r="A230" s="329" t="s">
        <v>289</v>
      </c>
      <c r="B230" s="330">
        <v>3</v>
      </c>
      <c r="C230" s="298">
        <v>46286</v>
      </c>
      <c r="D230" s="299" t="s">
        <v>310</v>
      </c>
      <c r="E230" s="522">
        <v>5.86</v>
      </c>
      <c r="F230" s="522"/>
      <c r="G230" s="333">
        <f t="shared" si="6"/>
        <v>5906.4499999999889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25">
      <c r="A231" s="329" t="s">
        <v>289</v>
      </c>
      <c r="B231" s="330">
        <v>4</v>
      </c>
      <c r="C231" s="298">
        <v>46286</v>
      </c>
      <c r="D231" s="299" t="s">
        <v>310</v>
      </c>
      <c r="E231" s="522">
        <v>51.5</v>
      </c>
      <c r="F231" s="522"/>
      <c r="G231" s="333">
        <f t="shared" si="6"/>
        <v>5912.3099999999886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25">
      <c r="A232" s="329" t="s">
        <v>289</v>
      </c>
      <c r="B232" s="330">
        <v>6</v>
      </c>
      <c r="C232" s="298">
        <v>46286</v>
      </c>
      <c r="D232" s="299" t="s">
        <v>829</v>
      </c>
      <c r="E232" s="522">
        <v>25</v>
      </c>
      <c r="F232" s="522"/>
      <c r="G232" s="333">
        <f t="shared" si="6"/>
        <v>5963.8099999999886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25">
      <c r="A233" s="329" t="s">
        <v>289</v>
      </c>
      <c r="B233" s="330">
        <v>1</v>
      </c>
      <c r="C233" s="298">
        <v>46285</v>
      </c>
      <c r="D233" s="299" t="s">
        <v>311</v>
      </c>
      <c r="E233" s="522">
        <v>187.63</v>
      </c>
      <c r="F233" s="522"/>
      <c r="G233" s="333">
        <f t="shared" si="6"/>
        <v>5988.8099999999886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25">
      <c r="A234" s="329" t="s">
        <v>289</v>
      </c>
      <c r="B234" s="330">
        <v>2</v>
      </c>
      <c r="C234" s="298">
        <v>46285</v>
      </c>
      <c r="D234" s="299" t="s">
        <v>334</v>
      </c>
      <c r="E234" s="522">
        <v>20.38</v>
      </c>
      <c r="F234" s="522"/>
      <c r="G234" s="333">
        <f t="shared" si="6"/>
        <v>6176.4399999999887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25">
      <c r="A235" s="329" t="s">
        <v>289</v>
      </c>
      <c r="B235" s="330">
        <v>2</v>
      </c>
      <c r="C235" s="298">
        <v>46285</v>
      </c>
      <c r="D235" s="299" t="s">
        <v>357</v>
      </c>
      <c r="E235" s="522">
        <v>10.050000000000001</v>
      </c>
      <c r="F235" s="522"/>
      <c r="G235" s="333">
        <f t="shared" si="6"/>
        <v>6196.8199999999888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25">
      <c r="A236" s="329" t="s">
        <v>289</v>
      </c>
      <c r="B236" s="330">
        <v>6</v>
      </c>
      <c r="C236" s="298">
        <v>46285</v>
      </c>
      <c r="D236" s="299" t="s">
        <v>300</v>
      </c>
      <c r="E236" s="522">
        <v>10.64</v>
      </c>
      <c r="F236" s="522"/>
      <c r="G236" s="333">
        <f t="shared" si="6"/>
        <v>6206.869999999989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25">
      <c r="A237" s="329" t="s">
        <v>289</v>
      </c>
      <c r="B237" s="330">
        <v>2</v>
      </c>
      <c r="C237" s="298">
        <v>46284</v>
      </c>
      <c r="D237" s="299" t="s">
        <v>982</v>
      </c>
      <c r="E237" s="522">
        <v>64.599999999999994</v>
      </c>
      <c r="F237" s="522"/>
      <c r="G237" s="333">
        <f t="shared" si="6"/>
        <v>6217.5099999999893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25">
      <c r="A238" s="329" t="s">
        <v>289</v>
      </c>
      <c r="B238" s="330">
        <v>3</v>
      </c>
      <c r="C238" s="298">
        <v>46284</v>
      </c>
      <c r="D238" s="299" t="s">
        <v>334</v>
      </c>
      <c r="E238" s="522">
        <v>9.1300000000000008</v>
      </c>
      <c r="F238" s="522"/>
      <c r="G238" s="333">
        <f t="shared" si="6"/>
        <v>6282.1099999999897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25">
      <c r="A239" s="329" t="s">
        <v>289</v>
      </c>
      <c r="B239" s="330">
        <v>4</v>
      </c>
      <c r="C239" s="298">
        <v>46284</v>
      </c>
      <c r="D239" s="299" t="s">
        <v>334</v>
      </c>
      <c r="E239" s="522">
        <v>93.73</v>
      </c>
      <c r="F239" s="522"/>
      <c r="G239" s="333">
        <f t="shared" si="6"/>
        <v>6291.2399999999898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25">
      <c r="A240" s="329" t="s">
        <v>294</v>
      </c>
      <c r="B240" s="330">
        <v>22</v>
      </c>
      <c r="C240" s="298">
        <v>46284</v>
      </c>
      <c r="D240" s="299" t="s">
        <v>328</v>
      </c>
      <c r="E240" s="522">
        <v>7.46</v>
      </c>
      <c r="F240" s="522"/>
      <c r="G240" s="333">
        <f t="shared" si="6"/>
        <v>6384.9699999999893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25">
      <c r="A241" s="329" t="s">
        <v>289</v>
      </c>
      <c r="B241" s="330">
        <v>5</v>
      </c>
      <c r="C241" s="298">
        <v>46283</v>
      </c>
      <c r="D241" s="299" t="s">
        <v>1065</v>
      </c>
      <c r="E241" s="522">
        <v>22.66</v>
      </c>
      <c r="F241" s="522"/>
      <c r="G241" s="333">
        <f t="shared" si="6"/>
        <v>6392.4299999999894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25">
      <c r="A242" s="329" t="s">
        <v>289</v>
      </c>
      <c r="B242" s="330">
        <v>6</v>
      </c>
      <c r="C242" s="298">
        <v>46283</v>
      </c>
      <c r="D242" s="299" t="s">
        <v>1064</v>
      </c>
      <c r="E242" s="522">
        <v>20</v>
      </c>
      <c r="F242" s="522"/>
      <c r="G242" s="333">
        <f t="shared" si="6"/>
        <v>6415.0899999999892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25">
      <c r="A243" s="329" t="s">
        <v>289</v>
      </c>
      <c r="B243" s="330">
        <v>8</v>
      </c>
      <c r="C243" s="298">
        <v>46283</v>
      </c>
      <c r="D243" s="299" t="s">
        <v>319</v>
      </c>
      <c r="E243" s="522">
        <v>7.33</v>
      </c>
      <c r="F243" s="522"/>
      <c r="G243" s="333">
        <f t="shared" si="6"/>
        <v>6435.0899999999892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25">
      <c r="A244" s="329" t="s">
        <v>294</v>
      </c>
      <c r="B244" s="330">
        <v>22</v>
      </c>
      <c r="C244" s="298">
        <v>46283</v>
      </c>
      <c r="D244" s="299" t="s">
        <v>928</v>
      </c>
      <c r="E244" s="522">
        <v>13.84</v>
      </c>
      <c r="F244" s="522"/>
      <c r="G244" s="333">
        <f t="shared" si="6"/>
        <v>6442.4199999999892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25">
      <c r="A245" s="329" t="s">
        <v>289</v>
      </c>
      <c r="B245" s="330">
        <v>6</v>
      </c>
      <c r="C245" s="298">
        <v>46283</v>
      </c>
      <c r="D245" s="299" t="s">
        <v>1062</v>
      </c>
      <c r="E245" s="522">
        <v>9</v>
      </c>
      <c r="F245" s="522"/>
      <c r="G245" s="333">
        <f t="shared" si="6"/>
        <v>6456.2599999999893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25">
      <c r="A246" s="329" t="s">
        <v>294</v>
      </c>
      <c r="B246" s="330">
        <v>22</v>
      </c>
      <c r="C246" s="298">
        <v>46283</v>
      </c>
      <c r="D246" s="299" t="s">
        <v>833</v>
      </c>
      <c r="E246" s="522">
        <v>10.64</v>
      </c>
      <c r="F246" s="522"/>
      <c r="G246" s="333">
        <f t="shared" si="6"/>
        <v>6465.2599999999893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25">
      <c r="A247" s="329" t="s">
        <v>289</v>
      </c>
      <c r="B247" s="330">
        <v>5</v>
      </c>
      <c r="C247" s="298">
        <v>46283</v>
      </c>
      <c r="D247" s="299" t="s">
        <v>1063</v>
      </c>
      <c r="E247" s="522">
        <v>37.99</v>
      </c>
      <c r="F247" s="522"/>
      <c r="G247" s="333">
        <f t="shared" si="6"/>
        <v>6475.8999999999896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25">
      <c r="A248" s="329" t="s">
        <v>294</v>
      </c>
      <c r="B248" s="330">
        <v>21</v>
      </c>
      <c r="C248" s="298">
        <v>46282</v>
      </c>
      <c r="D248" s="299" t="s">
        <v>194</v>
      </c>
      <c r="E248" s="522">
        <v>81</v>
      </c>
      <c r="F248" s="522"/>
      <c r="G248" s="333">
        <f t="shared" si="6"/>
        <v>6513.8899999999894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25">
      <c r="A249" s="329" t="s">
        <v>294</v>
      </c>
      <c r="B249" s="330">
        <v>17</v>
      </c>
      <c r="C249" s="298">
        <v>46282</v>
      </c>
      <c r="D249" s="299" t="s">
        <v>188</v>
      </c>
      <c r="E249" s="522">
        <v>42.65</v>
      </c>
      <c r="F249" s="522"/>
      <c r="G249" s="333">
        <f t="shared" ref="G249:G262" si="7">G250-E249+F249</f>
        <v>6594.8899999999894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25">
      <c r="A250" s="329" t="s">
        <v>294</v>
      </c>
      <c r="B250" s="330">
        <v>23</v>
      </c>
      <c r="C250" s="298">
        <v>46282</v>
      </c>
      <c r="D250" s="299" t="s">
        <v>63</v>
      </c>
      <c r="E250" s="522">
        <v>529.46</v>
      </c>
      <c r="F250" s="522"/>
      <c r="G250" s="333">
        <f t="shared" si="7"/>
        <v>6637.539999999989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25">
      <c r="A251" s="329" t="s">
        <v>294</v>
      </c>
      <c r="B251" s="330">
        <v>43</v>
      </c>
      <c r="C251" s="298">
        <v>46282</v>
      </c>
      <c r="D251" s="299" t="s">
        <v>333</v>
      </c>
      <c r="E251" s="522">
        <v>22.35</v>
      </c>
      <c r="F251" s="522"/>
      <c r="G251" s="333">
        <f t="shared" si="7"/>
        <v>7166.9999999999891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25">
      <c r="A252" s="329" t="s">
        <v>294</v>
      </c>
      <c r="B252" s="330">
        <v>42</v>
      </c>
      <c r="C252" s="298">
        <v>46282</v>
      </c>
      <c r="D252" s="299" t="s">
        <v>333</v>
      </c>
      <c r="E252" s="522">
        <v>52.15</v>
      </c>
      <c r="F252" s="522"/>
      <c r="G252" s="333">
        <f t="shared" si="7"/>
        <v>7189.3499999999894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25">
      <c r="A253" s="329" t="s">
        <v>289</v>
      </c>
      <c r="B253" s="330">
        <v>3</v>
      </c>
      <c r="C253" s="298">
        <v>46282</v>
      </c>
      <c r="D253" s="299" t="s">
        <v>334</v>
      </c>
      <c r="E253" s="522">
        <v>5.33</v>
      </c>
      <c r="F253" s="522"/>
      <c r="G253" s="333">
        <f t="shared" si="7"/>
        <v>7241.4999999999891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25">
      <c r="A254" s="329" t="s">
        <v>289</v>
      </c>
      <c r="B254" s="330">
        <v>2</v>
      </c>
      <c r="C254" s="298">
        <v>46282</v>
      </c>
      <c r="D254" s="299" t="s">
        <v>357</v>
      </c>
      <c r="E254" s="522">
        <v>18.03</v>
      </c>
      <c r="F254" s="522"/>
      <c r="G254" s="333">
        <f t="shared" si="7"/>
        <v>7246.829999999989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25">
      <c r="A255" s="329" t="s">
        <v>291</v>
      </c>
      <c r="B255" s="330">
        <v>39</v>
      </c>
      <c r="C255" s="298">
        <v>46281</v>
      </c>
      <c r="D255" s="299" t="s">
        <v>292</v>
      </c>
      <c r="E255" s="522"/>
      <c r="F255" s="522">
        <v>2765.54</v>
      </c>
      <c r="G255" s="333">
        <f t="shared" si="7"/>
        <v>7264.8599999999888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25">
      <c r="A256" s="329" t="s">
        <v>294</v>
      </c>
      <c r="B256" s="330">
        <v>11</v>
      </c>
      <c r="C256" s="298">
        <v>46281</v>
      </c>
      <c r="D256" s="299" t="s">
        <v>178</v>
      </c>
      <c r="E256" s="522">
        <v>256.83999999999997</v>
      </c>
      <c r="F256" s="522"/>
      <c r="G256" s="333">
        <f t="shared" si="7"/>
        <v>4499.3199999999888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25">
      <c r="A257" s="329" t="s">
        <v>289</v>
      </c>
      <c r="B257" s="330">
        <v>5</v>
      </c>
      <c r="C257" s="298">
        <v>46281</v>
      </c>
      <c r="D257" s="299" t="s">
        <v>428</v>
      </c>
      <c r="E257" s="522">
        <v>102.95</v>
      </c>
      <c r="F257" s="522"/>
      <c r="G257" s="333">
        <f t="shared" si="7"/>
        <v>4756.1599999999889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25">
      <c r="A258" s="329" t="s">
        <v>291</v>
      </c>
      <c r="B258" s="330">
        <v>38</v>
      </c>
      <c r="C258" s="298">
        <v>46280</v>
      </c>
      <c r="D258" s="299" t="s">
        <v>293</v>
      </c>
      <c r="E258" s="522"/>
      <c r="F258" s="522">
        <v>4729.34</v>
      </c>
      <c r="G258" s="333">
        <f t="shared" si="7"/>
        <v>4859.1099999999888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25">
      <c r="A259" s="329" t="s">
        <v>294</v>
      </c>
      <c r="B259" s="330">
        <v>22</v>
      </c>
      <c r="C259" s="298">
        <v>46280</v>
      </c>
      <c r="D259" s="299" t="s">
        <v>996</v>
      </c>
      <c r="E259" s="522">
        <v>10.64</v>
      </c>
      <c r="F259" s="522"/>
      <c r="G259" s="333">
        <f t="shared" si="7"/>
        <v>129.76999999998878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25">
      <c r="A260" s="329" t="s">
        <v>289</v>
      </c>
      <c r="B260" s="330">
        <v>8</v>
      </c>
      <c r="C260" s="298">
        <v>46280</v>
      </c>
      <c r="D260" s="299" t="s">
        <v>319</v>
      </c>
      <c r="E260" s="522">
        <v>3.18</v>
      </c>
      <c r="F260" s="522"/>
      <c r="G260" s="333">
        <f t="shared" si="7"/>
        <v>140.4099999999888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25">
      <c r="A261" s="329" t="s">
        <v>294</v>
      </c>
      <c r="B261" s="330">
        <v>22</v>
      </c>
      <c r="C261" s="298">
        <v>46280</v>
      </c>
      <c r="D261" s="299" t="s">
        <v>1061</v>
      </c>
      <c r="E261" s="522">
        <v>12.78</v>
      </c>
      <c r="F261" s="522"/>
      <c r="G261" s="333">
        <f t="shared" si="7"/>
        <v>143.58999999998881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25">
      <c r="A262" s="329" t="s">
        <v>289</v>
      </c>
      <c r="B262" s="330">
        <v>4</v>
      </c>
      <c r="C262" s="298">
        <v>46279</v>
      </c>
      <c r="D262" s="299" t="s">
        <v>295</v>
      </c>
      <c r="E262" s="522">
        <v>39.200000000000003</v>
      </c>
      <c r="F262" s="522"/>
      <c r="G262" s="333">
        <f t="shared" si="7"/>
        <v>156.36999999998881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25">
      <c r="A263" s="329" t="s">
        <v>289</v>
      </c>
      <c r="B263" s="330">
        <v>2</v>
      </c>
      <c r="C263" s="298">
        <v>46279</v>
      </c>
      <c r="D263" s="299" t="s">
        <v>301</v>
      </c>
      <c r="E263" s="522">
        <v>18.850000000000001</v>
      </c>
      <c r="F263" s="522"/>
      <c r="G263" s="333">
        <f t="shared" ref="G263:G291" si="8">G264-E263+F263</f>
        <v>195.56999999998882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25">
      <c r="A264" s="329" t="s">
        <v>294</v>
      </c>
      <c r="B264" s="330">
        <v>19</v>
      </c>
      <c r="C264" s="298">
        <v>46279</v>
      </c>
      <c r="D264" s="299" t="s">
        <v>191</v>
      </c>
      <c r="E264" s="522">
        <v>200</v>
      </c>
      <c r="F264" s="522"/>
      <c r="G264" s="333">
        <f t="shared" si="8"/>
        <v>214.41999999998882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25">
      <c r="A265" s="329" t="s">
        <v>289</v>
      </c>
      <c r="B265" s="330">
        <v>2</v>
      </c>
      <c r="C265" s="298">
        <v>46278</v>
      </c>
      <c r="D265" s="299" t="s">
        <v>352</v>
      </c>
      <c r="E265" s="522">
        <v>20.98</v>
      </c>
      <c r="F265" s="522"/>
      <c r="G265" s="333">
        <f t="shared" si="8"/>
        <v>414.41999999998882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25">
      <c r="A266" s="329" t="s">
        <v>294</v>
      </c>
      <c r="B266" s="330">
        <v>22</v>
      </c>
      <c r="C266" s="298">
        <v>46278</v>
      </c>
      <c r="D266" s="299" t="s">
        <v>1059</v>
      </c>
      <c r="E266" s="522">
        <v>19.14</v>
      </c>
      <c r="F266" s="522"/>
      <c r="G266" s="333">
        <f t="shared" si="8"/>
        <v>435.39999999998884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25">
      <c r="A267" s="329" t="s">
        <v>289</v>
      </c>
      <c r="B267" s="330">
        <v>2</v>
      </c>
      <c r="C267" s="298">
        <v>46278</v>
      </c>
      <c r="D267" s="299" t="s">
        <v>1060</v>
      </c>
      <c r="E267" s="522">
        <v>142.21</v>
      </c>
      <c r="F267" s="522"/>
      <c r="G267" s="333">
        <f t="shared" si="8"/>
        <v>454.53999999998882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25">
      <c r="A268" s="329" t="s">
        <v>289</v>
      </c>
      <c r="B268" s="330">
        <v>3</v>
      </c>
      <c r="C268" s="298">
        <v>46277</v>
      </c>
      <c r="D268" s="299" t="s">
        <v>1056</v>
      </c>
      <c r="E268" s="522">
        <v>10.44</v>
      </c>
      <c r="F268" s="522"/>
      <c r="G268" s="333">
        <f t="shared" si="8"/>
        <v>596.74999999998886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25">
      <c r="A269" s="329" t="s">
        <v>289</v>
      </c>
      <c r="B269" s="330">
        <v>8</v>
      </c>
      <c r="C269" s="298">
        <v>46277</v>
      </c>
      <c r="D269" s="299" t="s">
        <v>1057</v>
      </c>
      <c r="E269" s="522">
        <v>23.4</v>
      </c>
      <c r="F269" s="522"/>
      <c r="G269" s="333">
        <f t="shared" si="8"/>
        <v>607.18999999998891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25">
      <c r="A270" s="329" t="s">
        <v>289</v>
      </c>
      <c r="B270" s="330">
        <v>3</v>
      </c>
      <c r="C270" s="298">
        <v>46277</v>
      </c>
      <c r="D270" s="299" t="s">
        <v>981</v>
      </c>
      <c r="E270" s="522">
        <v>3.82</v>
      </c>
      <c r="F270" s="522"/>
      <c r="G270" s="333">
        <f t="shared" si="8"/>
        <v>630.58999999998889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25">
      <c r="A271" s="329" t="s">
        <v>289</v>
      </c>
      <c r="B271" s="330">
        <v>5</v>
      </c>
      <c r="C271" s="298">
        <v>46276</v>
      </c>
      <c r="D271" s="299" t="s">
        <v>482</v>
      </c>
      <c r="E271" s="522">
        <v>59.07</v>
      </c>
      <c r="F271" s="522"/>
      <c r="G271" s="333">
        <f t="shared" si="8"/>
        <v>634.40999999998894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25">
      <c r="A272" s="329" t="s">
        <v>289</v>
      </c>
      <c r="B272" s="330">
        <v>8</v>
      </c>
      <c r="C272" s="298">
        <v>46276</v>
      </c>
      <c r="D272" s="299" t="s">
        <v>1058</v>
      </c>
      <c r="E272" s="522">
        <v>63.86</v>
      </c>
      <c r="F272" s="522"/>
      <c r="G272" s="333">
        <f t="shared" si="8"/>
        <v>693.47999999998899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25">
      <c r="A273" s="329" t="s">
        <v>289</v>
      </c>
      <c r="B273" s="330">
        <v>2</v>
      </c>
      <c r="C273" s="298">
        <v>46276</v>
      </c>
      <c r="D273" s="299" t="s">
        <v>459</v>
      </c>
      <c r="E273" s="522">
        <v>19.98</v>
      </c>
      <c r="F273" s="522"/>
      <c r="G273" s="333">
        <f t="shared" si="8"/>
        <v>757.339999999989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25">
      <c r="A274" s="329" t="s">
        <v>294</v>
      </c>
      <c r="B274" s="330">
        <v>22</v>
      </c>
      <c r="C274" s="298">
        <v>46276</v>
      </c>
      <c r="D274" s="299" t="s">
        <v>351</v>
      </c>
      <c r="E274" s="522">
        <v>21.29</v>
      </c>
      <c r="F274" s="522"/>
      <c r="G274" s="333">
        <f t="shared" si="8"/>
        <v>777.31999999998902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25">
      <c r="A275" s="329" t="s">
        <v>289</v>
      </c>
      <c r="B275" s="330">
        <v>2</v>
      </c>
      <c r="C275" s="298">
        <v>46276</v>
      </c>
      <c r="D275" s="299" t="s">
        <v>357</v>
      </c>
      <c r="E275" s="522">
        <v>16.98</v>
      </c>
      <c r="F275" s="522"/>
      <c r="G275" s="333">
        <f t="shared" si="8"/>
        <v>798.60999999998899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25">
      <c r="A276" s="329" t="s">
        <v>289</v>
      </c>
      <c r="B276" s="330">
        <v>1</v>
      </c>
      <c r="C276" s="298">
        <v>46276</v>
      </c>
      <c r="D276" s="299" t="s">
        <v>306</v>
      </c>
      <c r="E276" s="522">
        <v>14.99</v>
      </c>
      <c r="F276" s="522"/>
      <c r="G276" s="333">
        <f t="shared" si="8"/>
        <v>815.589999999989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25">
      <c r="A277" s="329" t="s">
        <v>289</v>
      </c>
      <c r="B277" s="330">
        <v>1</v>
      </c>
      <c r="C277" s="298">
        <v>46276</v>
      </c>
      <c r="D277" s="299" t="s">
        <v>306</v>
      </c>
      <c r="E277" s="522">
        <v>140.31</v>
      </c>
      <c r="F277" s="522"/>
      <c r="G277" s="333">
        <f t="shared" si="8"/>
        <v>830.57999999998901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25">
      <c r="A278" s="329" t="s">
        <v>289</v>
      </c>
      <c r="B278" s="330">
        <v>6</v>
      </c>
      <c r="C278" s="298">
        <v>46276</v>
      </c>
      <c r="D278" s="299" t="s">
        <v>411</v>
      </c>
      <c r="E278" s="522">
        <v>-3.4</v>
      </c>
      <c r="F278" s="522"/>
      <c r="G278" s="333">
        <f t="shared" si="8"/>
        <v>970.88999999998896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25">
      <c r="A279" s="329" t="s">
        <v>289</v>
      </c>
      <c r="B279" s="330">
        <v>6</v>
      </c>
      <c r="C279" s="298">
        <v>46276</v>
      </c>
      <c r="D279" s="299" t="s">
        <v>905</v>
      </c>
      <c r="E279" s="522">
        <v>-0.06</v>
      </c>
      <c r="F279" s="522"/>
      <c r="G279" s="333">
        <f t="shared" si="8"/>
        <v>967.48999999998898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25">
      <c r="A280" s="329" t="s">
        <v>289</v>
      </c>
      <c r="B280" s="330">
        <v>2</v>
      </c>
      <c r="C280" s="298">
        <v>46276</v>
      </c>
      <c r="D280" s="299" t="s">
        <v>1028</v>
      </c>
      <c r="E280" s="522">
        <v>25</v>
      </c>
      <c r="F280" s="522"/>
      <c r="G280" s="333">
        <f t="shared" si="8"/>
        <v>967.42999999998904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25">
      <c r="A281" s="329" t="s">
        <v>335</v>
      </c>
      <c r="B281" s="330" t="s">
        <v>335</v>
      </c>
      <c r="C281" s="298">
        <v>46276</v>
      </c>
      <c r="D281" s="299" t="s">
        <v>185</v>
      </c>
      <c r="E281" s="522">
        <v>62.37</v>
      </c>
      <c r="F281" s="522"/>
      <c r="G281" s="333">
        <f t="shared" si="8"/>
        <v>992.42999999998904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25">
      <c r="A282" s="329" t="s">
        <v>294</v>
      </c>
      <c r="B282" s="330">
        <v>15</v>
      </c>
      <c r="C282" s="298">
        <v>46276</v>
      </c>
      <c r="D282" s="299" t="s">
        <v>185</v>
      </c>
      <c r="E282" s="522">
        <v>63.69</v>
      </c>
      <c r="F282" s="522"/>
      <c r="G282" s="333">
        <f t="shared" si="8"/>
        <v>1054.799999999989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25">
      <c r="A283" s="329" t="s">
        <v>289</v>
      </c>
      <c r="B283" s="330">
        <v>2</v>
      </c>
      <c r="C283" s="298">
        <v>46275</v>
      </c>
      <c r="D283" s="299" t="s">
        <v>357</v>
      </c>
      <c r="E283" s="522">
        <v>6.28</v>
      </c>
      <c r="F283" s="522"/>
      <c r="G283" s="333">
        <f t="shared" si="8"/>
        <v>1118.4899999999891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25">
      <c r="A284" s="329" t="s">
        <v>289</v>
      </c>
      <c r="B284" s="330">
        <v>2</v>
      </c>
      <c r="C284" s="298">
        <v>46275</v>
      </c>
      <c r="D284" s="299" t="s">
        <v>385</v>
      </c>
      <c r="E284" s="522">
        <v>15.75</v>
      </c>
      <c r="F284" s="522"/>
      <c r="G284" s="333">
        <f t="shared" si="8"/>
        <v>1124.7699999999891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25">
      <c r="A285" s="329" t="s">
        <v>289</v>
      </c>
      <c r="B285" s="330">
        <v>2</v>
      </c>
      <c r="C285" s="298">
        <v>46275</v>
      </c>
      <c r="D285" s="299" t="s">
        <v>318</v>
      </c>
      <c r="E285" s="522">
        <v>20.440000000000001</v>
      </c>
      <c r="F285" s="522"/>
      <c r="G285" s="333">
        <f t="shared" si="8"/>
        <v>1140.5199999999891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25">
      <c r="A286" s="329" t="s">
        <v>289</v>
      </c>
      <c r="B286" s="330">
        <v>4</v>
      </c>
      <c r="C286" s="298">
        <v>46275</v>
      </c>
      <c r="D286" s="299" t="s">
        <v>329</v>
      </c>
      <c r="E286" s="522">
        <v>28.67</v>
      </c>
      <c r="F286" s="522"/>
      <c r="G286" s="333">
        <f t="shared" si="8"/>
        <v>1160.9599999999891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25">
      <c r="A287" s="329" t="s">
        <v>289</v>
      </c>
      <c r="B287" s="330">
        <v>5</v>
      </c>
      <c r="C287" s="298">
        <v>46275</v>
      </c>
      <c r="D287" s="299" t="s">
        <v>1046</v>
      </c>
      <c r="E287" s="522">
        <v>100</v>
      </c>
      <c r="F287" s="522"/>
      <c r="G287" s="333">
        <f t="shared" si="8"/>
        <v>1189.6299999999892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25">
      <c r="A288" s="329" t="s">
        <v>289</v>
      </c>
      <c r="B288" s="330">
        <v>6</v>
      </c>
      <c r="C288" s="298">
        <v>46275</v>
      </c>
      <c r="D288" s="299" t="s">
        <v>1046</v>
      </c>
      <c r="E288" s="522">
        <v>100</v>
      </c>
      <c r="F288" s="522"/>
      <c r="G288" s="333">
        <f t="shared" si="8"/>
        <v>1289.6299999999892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25">
      <c r="A289" s="329" t="s">
        <v>289</v>
      </c>
      <c r="B289" s="330">
        <v>6</v>
      </c>
      <c r="C289" s="298">
        <v>46275</v>
      </c>
      <c r="D289" s="299" t="s">
        <v>428</v>
      </c>
      <c r="E289" s="522">
        <v>103.4</v>
      </c>
      <c r="F289" s="522"/>
      <c r="G289" s="333">
        <f t="shared" si="8"/>
        <v>1389.6299999999892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25">
      <c r="A290" s="329" t="s">
        <v>289</v>
      </c>
      <c r="B290" s="330">
        <v>6</v>
      </c>
      <c r="C290" s="298">
        <v>46274</v>
      </c>
      <c r="D290" s="299" t="s">
        <v>1047</v>
      </c>
      <c r="E290" s="522">
        <v>50</v>
      </c>
      <c r="F290" s="522"/>
      <c r="G290" s="333">
        <f t="shared" si="8"/>
        <v>1493.0299999999893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25">
      <c r="A291" s="329" t="s">
        <v>289</v>
      </c>
      <c r="B291" s="330">
        <v>5</v>
      </c>
      <c r="C291" s="298">
        <v>46274</v>
      </c>
      <c r="D291" s="299" t="s">
        <v>852</v>
      </c>
      <c r="E291" s="522">
        <v>10.68</v>
      </c>
      <c r="F291" s="522"/>
      <c r="G291" s="333">
        <f t="shared" si="8"/>
        <v>1543.0299999999893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25">
      <c r="A292" s="329" t="s">
        <v>289</v>
      </c>
      <c r="B292" s="330">
        <v>5</v>
      </c>
      <c r="C292" s="298">
        <v>46274</v>
      </c>
      <c r="D292" s="299" t="s">
        <v>1048</v>
      </c>
      <c r="E292" s="522">
        <v>31.5</v>
      </c>
      <c r="F292" s="522"/>
      <c r="G292" s="333">
        <f t="shared" ref="G292:G294" si="9">G293-E292+F292</f>
        <v>1553.7099999999893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25">
      <c r="A293" s="329" t="s">
        <v>294</v>
      </c>
      <c r="B293" s="330">
        <v>22</v>
      </c>
      <c r="C293" s="298">
        <v>46274</v>
      </c>
      <c r="D293" s="299" t="s">
        <v>977</v>
      </c>
      <c r="E293" s="522">
        <v>5.31</v>
      </c>
      <c r="F293" s="522"/>
      <c r="G293" s="333">
        <f t="shared" si="9"/>
        <v>1585.2099999999893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25">
      <c r="A294" s="329" t="s">
        <v>289</v>
      </c>
      <c r="B294" s="330">
        <v>6</v>
      </c>
      <c r="C294" s="298">
        <v>46273</v>
      </c>
      <c r="D294" s="299" t="s">
        <v>1053</v>
      </c>
      <c r="E294" s="522">
        <v>10</v>
      </c>
      <c r="F294" s="522"/>
      <c r="G294" s="333">
        <f t="shared" si="9"/>
        <v>1590.5199999999893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25">
      <c r="A295" s="329" t="s">
        <v>335</v>
      </c>
      <c r="B295" s="330" t="s">
        <v>335</v>
      </c>
      <c r="C295" s="298">
        <v>46273</v>
      </c>
      <c r="D295" s="299" t="s">
        <v>182</v>
      </c>
      <c r="E295" s="522">
        <v>77.400000000000006</v>
      </c>
      <c r="F295" s="522"/>
      <c r="G295" s="333">
        <f t="shared" ref="G295:G316" si="10">G296-E295+F295</f>
        <v>1600.5199999999893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25">
      <c r="A296" s="329" t="s">
        <v>294</v>
      </c>
      <c r="B296" s="330">
        <v>9</v>
      </c>
      <c r="C296" s="298">
        <v>46273</v>
      </c>
      <c r="D296" s="299" t="s">
        <v>58</v>
      </c>
      <c r="E296" s="522">
        <v>1231.68</v>
      </c>
      <c r="F296" s="522"/>
      <c r="G296" s="333">
        <f t="shared" si="10"/>
        <v>1677.9199999999894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25">
      <c r="A297" s="329" t="s">
        <v>289</v>
      </c>
      <c r="B297" s="330">
        <v>8</v>
      </c>
      <c r="C297" s="298">
        <v>46273</v>
      </c>
      <c r="D297" s="299" t="s">
        <v>319</v>
      </c>
      <c r="E297" s="522">
        <v>9.5</v>
      </c>
      <c r="F297" s="522"/>
      <c r="G297" s="333">
        <f t="shared" si="10"/>
        <v>2909.5999999999894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25">
      <c r="A298" s="329" t="s">
        <v>289</v>
      </c>
      <c r="B298" s="330">
        <v>2</v>
      </c>
      <c r="C298" s="298">
        <v>46273</v>
      </c>
      <c r="D298" s="299" t="s">
        <v>1049</v>
      </c>
      <c r="E298" s="522">
        <v>19.16</v>
      </c>
      <c r="F298" s="522"/>
      <c r="G298" s="333">
        <f t="shared" si="10"/>
        <v>2919.0999999999894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25">
      <c r="A299" s="329" t="s">
        <v>289</v>
      </c>
      <c r="B299" s="330">
        <v>8</v>
      </c>
      <c r="C299" s="298">
        <v>46273</v>
      </c>
      <c r="D299" s="299" t="s">
        <v>1049</v>
      </c>
      <c r="E299" s="522">
        <v>10</v>
      </c>
      <c r="F299" s="522"/>
      <c r="G299" s="333">
        <f t="shared" si="10"/>
        <v>2938.2599999999893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25">
      <c r="A300" s="329" t="s">
        <v>289</v>
      </c>
      <c r="B300" s="330">
        <v>6</v>
      </c>
      <c r="C300" s="298">
        <v>46273</v>
      </c>
      <c r="D300" s="299" t="s">
        <v>300</v>
      </c>
      <c r="E300" s="522">
        <v>31.94</v>
      </c>
      <c r="F300" s="522"/>
      <c r="G300" s="333">
        <f t="shared" si="10"/>
        <v>2948.2599999999893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25">
      <c r="A301" s="329" t="s">
        <v>289</v>
      </c>
      <c r="B301" s="330">
        <v>6</v>
      </c>
      <c r="C301" s="298">
        <v>46273</v>
      </c>
      <c r="D301" s="299" t="s">
        <v>1001</v>
      </c>
      <c r="E301" s="522">
        <v>50</v>
      </c>
      <c r="F301" s="522"/>
      <c r="G301" s="333">
        <f t="shared" si="10"/>
        <v>2980.1999999999894</v>
      </c>
      <c r="H301" s="334" t="s">
        <v>298</v>
      </c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25">
      <c r="A302" s="329" t="s">
        <v>289</v>
      </c>
      <c r="B302" s="330">
        <v>5</v>
      </c>
      <c r="C302" s="298">
        <v>46273</v>
      </c>
      <c r="D302" s="299" t="s">
        <v>1037</v>
      </c>
      <c r="E302" s="522">
        <v>110</v>
      </c>
      <c r="F302" s="522"/>
      <c r="G302" s="333">
        <f t="shared" si="10"/>
        <v>3030.1999999999894</v>
      </c>
      <c r="H302" s="334" t="s">
        <v>298</v>
      </c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25">
      <c r="A303" s="329" t="s">
        <v>287</v>
      </c>
      <c r="B303" s="330" t="s">
        <v>287</v>
      </c>
      <c r="C303" s="298">
        <v>46272</v>
      </c>
      <c r="D303" s="299" t="s">
        <v>527</v>
      </c>
      <c r="E303" s="522"/>
      <c r="F303" s="522">
        <v>600</v>
      </c>
      <c r="G303" s="333">
        <f t="shared" si="10"/>
        <v>3140.1999999999894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25">
      <c r="A304" s="329" t="s">
        <v>287</v>
      </c>
      <c r="B304" s="330" t="s">
        <v>287</v>
      </c>
      <c r="C304" s="298">
        <v>46272</v>
      </c>
      <c r="D304" s="299" t="s">
        <v>527</v>
      </c>
      <c r="E304" s="522">
        <v>600</v>
      </c>
      <c r="F304" s="522"/>
      <c r="G304" s="333">
        <f t="shared" si="10"/>
        <v>2540.1999999999894</v>
      </c>
      <c r="H304" s="334" t="s">
        <v>298</v>
      </c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25">
      <c r="A305" s="329" t="s">
        <v>289</v>
      </c>
      <c r="B305" s="330">
        <v>2</v>
      </c>
      <c r="C305" s="298">
        <v>46272</v>
      </c>
      <c r="D305" s="299" t="s">
        <v>1051</v>
      </c>
      <c r="E305" s="522">
        <v>109.55</v>
      </c>
      <c r="F305" s="522"/>
      <c r="G305" s="333">
        <f t="shared" si="10"/>
        <v>3140.1999999999894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25">
      <c r="A306" s="329" t="s">
        <v>289</v>
      </c>
      <c r="B306" s="330">
        <v>5</v>
      </c>
      <c r="C306" s="298">
        <v>46272</v>
      </c>
      <c r="D306" s="299" t="s">
        <v>1052</v>
      </c>
      <c r="E306" s="522">
        <v>22.36</v>
      </c>
      <c r="F306" s="522"/>
      <c r="G306" s="333">
        <f t="shared" si="10"/>
        <v>3249.7499999999895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25">
      <c r="A307" s="329" t="s">
        <v>289</v>
      </c>
      <c r="B307" s="330">
        <v>6</v>
      </c>
      <c r="C307" s="298">
        <v>46272</v>
      </c>
      <c r="D307" s="299" t="s">
        <v>1050</v>
      </c>
      <c r="E307" s="522">
        <v>143.72</v>
      </c>
      <c r="F307" s="522"/>
      <c r="G307" s="333">
        <f t="shared" si="10"/>
        <v>3272.1099999999897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25">
      <c r="A308" s="329" t="s">
        <v>289</v>
      </c>
      <c r="B308" s="330">
        <v>4</v>
      </c>
      <c r="C308" s="298">
        <v>46272</v>
      </c>
      <c r="D308" s="299" t="s">
        <v>295</v>
      </c>
      <c r="E308" s="522">
        <v>291.70999999999998</v>
      </c>
      <c r="F308" s="522"/>
      <c r="G308" s="333">
        <f t="shared" si="10"/>
        <v>3415.8299999999895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25">
      <c r="A309" s="329" t="s">
        <v>289</v>
      </c>
      <c r="B309" s="330">
        <v>8</v>
      </c>
      <c r="C309" s="298">
        <v>46272</v>
      </c>
      <c r="D309" s="299" t="s">
        <v>295</v>
      </c>
      <c r="E309" s="522">
        <v>6.36</v>
      </c>
      <c r="F309" s="522"/>
      <c r="G309" s="333">
        <f t="shared" si="10"/>
        <v>3707.5399999999895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25">
      <c r="A310" s="329" t="s">
        <v>289</v>
      </c>
      <c r="B310" s="330">
        <v>1</v>
      </c>
      <c r="C310" s="298">
        <v>46272</v>
      </c>
      <c r="D310" s="299" t="s">
        <v>367</v>
      </c>
      <c r="E310" s="522">
        <v>25.54</v>
      </c>
      <c r="F310" s="522"/>
      <c r="G310" s="333">
        <f t="shared" si="10"/>
        <v>3713.8999999999896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25">
      <c r="A311" s="329" t="s">
        <v>294</v>
      </c>
      <c r="B311" s="330">
        <v>14</v>
      </c>
      <c r="C311" s="298">
        <v>46271</v>
      </c>
      <c r="D311" s="299" t="s">
        <v>956</v>
      </c>
      <c r="E311" s="522">
        <v>66.67</v>
      </c>
      <c r="F311" s="522"/>
      <c r="G311" s="333">
        <f t="shared" si="10"/>
        <v>3739.4399999999896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25">
      <c r="A312" s="329" t="s">
        <v>294</v>
      </c>
      <c r="B312" s="330">
        <v>22</v>
      </c>
      <c r="C312" s="298">
        <v>46271</v>
      </c>
      <c r="D312" s="299" t="s">
        <v>996</v>
      </c>
      <c r="E312" s="522">
        <v>10.64</v>
      </c>
      <c r="F312" s="522"/>
      <c r="G312" s="333">
        <f t="shared" si="10"/>
        <v>3806.1099999999897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25">
      <c r="A313" s="329" t="s">
        <v>289</v>
      </c>
      <c r="B313" s="330">
        <v>7</v>
      </c>
      <c r="C313" s="298">
        <v>46271</v>
      </c>
      <c r="D313" s="299" t="s">
        <v>480</v>
      </c>
      <c r="E313" s="522">
        <v>160.91999999999999</v>
      </c>
      <c r="F313" s="522"/>
      <c r="G313" s="333">
        <f t="shared" si="10"/>
        <v>3816.7499999999895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25">
      <c r="A314" s="329" t="s">
        <v>289</v>
      </c>
      <c r="B314" s="330">
        <v>5</v>
      </c>
      <c r="C314" s="298">
        <v>46270</v>
      </c>
      <c r="D314" s="299" t="s">
        <v>1041</v>
      </c>
      <c r="E314" s="522">
        <v>210.86</v>
      </c>
      <c r="F314" s="522"/>
      <c r="G314" s="333">
        <f t="shared" si="10"/>
        <v>3977.6699999999896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25">
      <c r="A315" s="329" t="s">
        <v>289</v>
      </c>
      <c r="B315" s="330">
        <v>8</v>
      </c>
      <c r="C315" s="298">
        <v>46270</v>
      </c>
      <c r="D315" s="299" t="s">
        <v>319</v>
      </c>
      <c r="E315" s="522">
        <v>23.41</v>
      </c>
      <c r="F315" s="522"/>
      <c r="G315" s="333">
        <f t="shared" si="10"/>
        <v>4188.5299999999897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25">
      <c r="A316" s="329" t="s">
        <v>289</v>
      </c>
      <c r="B316" s="330">
        <v>1</v>
      </c>
      <c r="C316" s="298">
        <v>46270</v>
      </c>
      <c r="D316" s="299" t="s">
        <v>878</v>
      </c>
      <c r="E316" s="522">
        <v>24.47</v>
      </c>
      <c r="F316" s="522"/>
      <c r="G316" s="333">
        <f t="shared" si="10"/>
        <v>4211.9399999999896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25">
      <c r="A317" s="329" t="s">
        <v>289</v>
      </c>
      <c r="B317" s="330">
        <v>3</v>
      </c>
      <c r="C317" s="298">
        <v>46270</v>
      </c>
      <c r="D317" s="299" t="s">
        <v>981</v>
      </c>
      <c r="E317" s="522">
        <v>25</v>
      </c>
      <c r="F317" s="522"/>
      <c r="G317" s="333">
        <f t="shared" ref="G317:G340" si="11">G318-E317+F317</f>
        <v>4236.4099999999899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25">
      <c r="A318" s="329" t="s">
        <v>294</v>
      </c>
      <c r="B318" s="330">
        <v>17</v>
      </c>
      <c r="C318" s="298">
        <v>46269</v>
      </c>
      <c r="D318" s="299" t="s">
        <v>369</v>
      </c>
      <c r="E318" s="522">
        <v>99</v>
      </c>
      <c r="F318" s="522"/>
      <c r="G318" s="333">
        <f t="shared" si="11"/>
        <v>4261.4099999999899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25">
      <c r="A319" s="329" t="s">
        <v>289</v>
      </c>
      <c r="B319" s="330">
        <v>2</v>
      </c>
      <c r="C319" s="298">
        <v>46269</v>
      </c>
      <c r="D319" s="299" t="s">
        <v>1042</v>
      </c>
      <c r="E319" s="522">
        <v>28.18</v>
      </c>
      <c r="F319" s="522"/>
      <c r="G319" s="333">
        <f t="shared" si="11"/>
        <v>4360.4099999999899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25">
      <c r="A320" s="329" t="s">
        <v>289</v>
      </c>
      <c r="B320" s="330">
        <v>2</v>
      </c>
      <c r="C320" s="298">
        <v>46269</v>
      </c>
      <c r="D320" s="299" t="s">
        <v>357</v>
      </c>
      <c r="E320" s="522">
        <v>10.95</v>
      </c>
      <c r="F320" s="522"/>
      <c r="G320" s="333">
        <f t="shared" si="11"/>
        <v>4388.5899999999901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25">
      <c r="A321" s="329" t="s">
        <v>294</v>
      </c>
      <c r="B321" s="330">
        <v>14</v>
      </c>
      <c r="C321" s="298">
        <v>46269</v>
      </c>
      <c r="D321" s="299" t="s">
        <v>366</v>
      </c>
      <c r="E321" s="522">
        <v>70.25</v>
      </c>
      <c r="F321" s="522"/>
      <c r="G321" s="333">
        <f t="shared" si="11"/>
        <v>4399.53999999999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25">
      <c r="A322" s="329" t="s">
        <v>289</v>
      </c>
      <c r="B322" s="330">
        <v>5</v>
      </c>
      <c r="C322" s="298">
        <v>46269</v>
      </c>
      <c r="D322" s="299" t="s">
        <v>1054</v>
      </c>
      <c r="E322" s="522">
        <v>150</v>
      </c>
      <c r="F322" s="522"/>
      <c r="G322" s="333">
        <f t="shared" si="11"/>
        <v>4469.78999999999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25">
      <c r="A323" s="329" t="s">
        <v>294</v>
      </c>
      <c r="B323" s="330">
        <v>13</v>
      </c>
      <c r="C323" s="298">
        <v>46269</v>
      </c>
      <c r="D323" s="299" t="s">
        <v>182</v>
      </c>
      <c r="E323" s="522">
        <v>344.23</v>
      </c>
      <c r="F323" s="522"/>
      <c r="G323" s="333">
        <f t="shared" si="11"/>
        <v>4619.78999999999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25">
      <c r="A324" s="329" t="s">
        <v>289</v>
      </c>
      <c r="B324" s="330">
        <v>2</v>
      </c>
      <c r="C324" s="298">
        <v>46268</v>
      </c>
      <c r="D324" s="299" t="s">
        <v>1043</v>
      </c>
      <c r="E324" s="522">
        <v>52.63</v>
      </c>
      <c r="F324" s="522"/>
      <c r="G324" s="333">
        <f t="shared" si="11"/>
        <v>4964.0199999999895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25">
      <c r="A325" s="329" t="s">
        <v>289</v>
      </c>
      <c r="B325" s="330">
        <v>8</v>
      </c>
      <c r="C325" s="298">
        <v>46268</v>
      </c>
      <c r="D325" s="299" t="s">
        <v>1043</v>
      </c>
      <c r="E325" s="522">
        <v>16.88</v>
      </c>
      <c r="F325" s="522"/>
      <c r="G325" s="333">
        <f t="shared" si="11"/>
        <v>5016.6499999999896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25">
      <c r="A326" s="329" t="s">
        <v>289</v>
      </c>
      <c r="B326" s="330">
        <v>7</v>
      </c>
      <c r="C326" s="298">
        <v>46268</v>
      </c>
      <c r="D326" s="299" t="s">
        <v>1044</v>
      </c>
      <c r="E326" s="522">
        <v>70.41</v>
      </c>
      <c r="F326" s="522"/>
      <c r="G326" s="333">
        <f t="shared" si="11"/>
        <v>5033.5299999999897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25">
      <c r="A327" s="329" t="s">
        <v>289</v>
      </c>
      <c r="B327" s="330">
        <v>2</v>
      </c>
      <c r="C327" s="298">
        <v>46268</v>
      </c>
      <c r="D327" s="299" t="s">
        <v>1045</v>
      </c>
      <c r="E327" s="522">
        <v>5</v>
      </c>
      <c r="F327" s="522"/>
      <c r="G327" s="333">
        <f t="shared" si="11"/>
        <v>5103.9399999999896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25">
      <c r="A328" s="329" t="s">
        <v>289</v>
      </c>
      <c r="B328" s="330">
        <v>4</v>
      </c>
      <c r="C328" s="298">
        <v>46268</v>
      </c>
      <c r="D328" s="299" t="s">
        <v>310</v>
      </c>
      <c r="E328" s="522">
        <v>37.92</v>
      </c>
      <c r="F328" s="522"/>
      <c r="G328" s="333">
        <f t="shared" si="11"/>
        <v>5108.9399999999896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25">
      <c r="A329" s="329" t="s">
        <v>289</v>
      </c>
      <c r="B329" s="330">
        <v>3</v>
      </c>
      <c r="C329" s="298">
        <v>46268</v>
      </c>
      <c r="D329" s="299" t="s">
        <v>310</v>
      </c>
      <c r="E329" s="522">
        <v>7.57</v>
      </c>
      <c r="F329" s="522"/>
      <c r="G329" s="333">
        <f t="shared" si="11"/>
        <v>5146.8599999999897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25">
      <c r="A330" s="329" t="s">
        <v>289</v>
      </c>
      <c r="B330" s="330">
        <v>2</v>
      </c>
      <c r="C330" s="298">
        <v>46268</v>
      </c>
      <c r="D330" s="299" t="s">
        <v>403</v>
      </c>
      <c r="E330" s="522">
        <v>24.85</v>
      </c>
      <c r="F330" s="522"/>
      <c r="G330" s="333">
        <f t="shared" si="11"/>
        <v>5154.4299999999894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25">
      <c r="A331" s="329" t="s">
        <v>289</v>
      </c>
      <c r="B331" s="330">
        <v>5</v>
      </c>
      <c r="C331" s="298">
        <v>46268</v>
      </c>
      <c r="D331" s="299" t="s">
        <v>339</v>
      </c>
      <c r="E331" s="522">
        <v>97.55</v>
      </c>
      <c r="F331" s="522"/>
      <c r="G331" s="333">
        <f t="shared" si="11"/>
        <v>5179.2799999999897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25">
      <c r="A332" s="329" t="s">
        <v>294</v>
      </c>
      <c r="B332" s="330">
        <v>22</v>
      </c>
      <c r="C332" s="298">
        <v>46268</v>
      </c>
      <c r="D332" s="299" t="s">
        <v>951</v>
      </c>
      <c r="E332" s="522">
        <v>12.77</v>
      </c>
      <c r="F332" s="522"/>
      <c r="G332" s="333">
        <f t="shared" si="11"/>
        <v>5276.8299999999899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25">
      <c r="A333" s="329" t="s">
        <v>289</v>
      </c>
      <c r="B333" s="330">
        <v>8</v>
      </c>
      <c r="C333" s="298">
        <v>46267</v>
      </c>
      <c r="D333" s="299" t="s">
        <v>319</v>
      </c>
      <c r="E333" s="522">
        <v>8.86</v>
      </c>
      <c r="F333" s="522"/>
      <c r="G333" s="333">
        <f t="shared" si="11"/>
        <v>5289.5999999999904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25">
      <c r="A334" s="329" t="s">
        <v>289</v>
      </c>
      <c r="B334" s="330">
        <v>2</v>
      </c>
      <c r="C334" s="298">
        <v>46267</v>
      </c>
      <c r="D334" s="299" t="s">
        <v>332</v>
      </c>
      <c r="E334" s="522">
        <v>20.98</v>
      </c>
      <c r="F334" s="522"/>
      <c r="G334" s="333">
        <f t="shared" si="11"/>
        <v>5298.45999999999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25">
      <c r="A335" s="329" t="s">
        <v>289</v>
      </c>
      <c r="B335" s="330">
        <v>5</v>
      </c>
      <c r="C335" s="298">
        <v>46267</v>
      </c>
      <c r="D335" s="299" t="s">
        <v>1040</v>
      </c>
      <c r="E335" s="522">
        <v>-300</v>
      </c>
      <c r="F335" s="522"/>
      <c r="G335" s="333">
        <f t="shared" si="11"/>
        <v>5319.4399999999896</v>
      </c>
      <c r="H335" s="334" t="s">
        <v>298</v>
      </c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25">
      <c r="A336" s="329" t="s">
        <v>289</v>
      </c>
      <c r="B336" s="330">
        <v>5</v>
      </c>
      <c r="C336" s="298">
        <v>46267</v>
      </c>
      <c r="D336" s="299" t="s">
        <v>1036</v>
      </c>
      <c r="E336" s="522">
        <v>50</v>
      </c>
      <c r="F336" s="522"/>
      <c r="G336" s="333">
        <f t="shared" si="11"/>
        <v>5019.4399999999896</v>
      </c>
      <c r="H336" s="334" t="s">
        <v>298</v>
      </c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25">
      <c r="A337" s="329" t="s">
        <v>289</v>
      </c>
      <c r="B337" s="330">
        <v>8</v>
      </c>
      <c r="C337" s="298">
        <v>46267</v>
      </c>
      <c r="D337" s="299" t="s">
        <v>1039</v>
      </c>
      <c r="E337" s="522">
        <v>25</v>
      </c>
      <c r="F337" s="522"/>
      <c r="G337" s="333">
        <f t="shared" si="11"/>
        <v>5069.4399999999896</v>
      </c>
      <c r="H337" s="334" t="s">
        <v>298</v>
      </c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25">
      <c r="A338" s="329" t="s">
        <v>289</v>
      </c>
      <c r="B338" s="330">
        <v>5</v>
      </c>
      <c r="C338" s="298">
        <v>46267</v>
      </c>
      <c r="D338" s="299" t="s">
        <v>1037</v>
      </c>
      <c r="E338" s="522">
        <v>30</v>
      </c>
      <c r="F338" s="522"/>
      <c r="G338" s="333">
        <f t="shared" si="11"/>
        <v>5094.4399999999896</v>
      </c>
      <c r="H338" s="334" t="s">
        <v>298</v>
      </c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25">
      <c r="A339" s="329" t="s">
        <v>289</v>
      </c>
      <c r="B339" s="330">
        <v>2</v>
      </c>
      <c r="C339" s="298">
        <v>46267</v>
      </c>
      <c r="D339" s="299" t="s">
        <v>385</v>
      </c>
      <c r="E339" s="522">
        <v>15</v>
      </c>
      <c r="F339" s="522"/>
      <c r="G339" s="333">
        <f t="shared" si="11"/>
        <v>5124.4399999999896</v>
      </c>
      <c r="H339" s="334" t="s">
        <v>298</v>
      </c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25">
      <c r="A340" s="329" t="s">
        <v>289</v>
      </c>
      <c r="B340" s="330">
        <v>6</v>
      </c>
      <c r="C340" s="298">
        <v>46267</v>
      </c>
      <c r="D340" s="299" t="s">
        <v>1038</v>
      </c>
      <c r="E340" s="522">
        <v>15</v>
      </c>
      <c r="F340" s="522"/>
      <c r="G340" s="333">
        <f t="shared" si="11"/>
        <v>5139.4399999999896</v>
      </c>
      <c r="H340" s="334" t="s">
        <v>298</v>
      </c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25">
      <c r="A341" s="329" t="s">
        <v>291</v>
      </c>
      <c r="B341" s="330">
        <v>39</v>
      </c>
      <c r="C341" s="298">
        <v>46267</v>
      </c>
      <c r="D341" s="299" t="s">
        <v>292</v>
      </c>
      <c r="E341" s="522"/>
      <c r="F341" s="522">
        <v>2763.79</v>
      </c>
      <c r="G341" s="333">
        <f t="shared" ref="G341:G382" si="12">G342-E341+F341</f>
        <v>5154.4399999999896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25">
      <c r="A342" s="329" t="s">
        <v>284</v>
      </c>
      <c r="B342" s="330">
        <v>36</v>
      </c>
      <c r="C342" s="298">
        <v>46267</v>
      </c>
      <c r="D342" s="299" t="s">
        <v>373</v>
      </c>
      <c r="E342" s="522">
        <v>50</v>
      </c>
      <c r="F342" s="522"/>
      <c r="G342" s="333">
        <f t="shared" si="12"/>
        <v>2390.6499999999901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25">
      <c r="A343" s="329" t="s">
        <v>294</v>
      </c>
      <c r="B343" s="330">
        <v>22</v>
      </c>
      <c r="C343" s="298">
        <v>46267</v>
      </c>
      <c r="D343" s="299" t="s">
        <v>374</v>
      </c>
      <c r="E343" s="522">
        <v>6.37</v>
      </c>
      <c r="F343" s="522"/>
      <c r="G343" s="333">
        <f t="shared" si="12"/>
        <v>2440.6499999999901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25">
      <c r="A344" s="329" t="s">
        <v>289</v>
      </c>
      <c r="B344" s="330">
        <v>8</v>
      </c>
      <c r="C344" s="298">
        <v>46266</v>
      </c>
      <c r="D344" s="299" t="s">
        <v>304</v>
      </c>
      <c r="E344" s="522">
        <v>56.8</v>
      </c>
      <c r="F344" s="522"/>
      <c r="G344" s="333">
        <f t="shared" si="12"/>
        <v>2447.01999999999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25">
      <c r="A345" s="329" t="s">
        <v>289</v>
      </c>
      <c r="B345" s="330">
        <v>5</v>
      </c>
      <c r="C345" s="298">
        <v>46266</v>
      </c>
      <c r="D345" s="299" t="s">
        <v>1033</v>
      </c>
      <c r="E345" s="522">
        <v>236.28</v>
      </c>
      <c r="F345" s="522"/>
      <c r="G345" s="333">
        <f t="shared" si="12"/>
        <v>2503.8199999999902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25">
      <c r="A346" s="329" t="s">
        <v>284</v>
      </c>
      <c r="B346" s="330">
        <v>37</v>
      </c>
      <c r="C346" s="298">
        <v>46265</v>
      </c>
      <c r="D346" s="299" t="s">
        <v>1035</v>
      </c>
      <c r="E346" s="522">
        <v>6794.38</v>
      </c>
      <c r="F346" s="522"/>
      <c r="G346" s="333">
        <f t="shared" si="12"/>
        <v>2740.0999999999904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25">
      <c r="A347" s="329" t="s">
        <v>286</v>
      </c>
      <c r="B347" s="330">
        <v>25</v>
      </c>
      <c r="C347" s="298">
        <v>46265</v>
      </c>
      <c r="D347" s="298" t="s">
        <v>204</v>
      </c>
      <c r="E347" s="331">
        <v>350</v>
      </c>
      <c r="F347" s="522"/>
      <c r="G347" s="333">
        <f t="shared" si="12"/>
        <v>9534.4799999999905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25">
      <c r="A348" s="329" t="s">
        <v>286</v>
      </c>
      <c r="B348" s="330">
        <v>26</v>
      </c>
      <c r="C348" s="298">
        <v>46265</v>
      </c>
      <c r="D348" s="298" t="s">
        <v>205</v>
      </c>
      <c r="E348" s="331">
        <v>320</v>
      </c>
      <c r="F348" s="522"/>
      <c r="G348" s="333">
        <f t="shared" si="12"/>
        <v>9884.4799999999905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25">
      <c r="A349" s="329" t="s">
        <v>286</v>
      </c>
      <c r="B349" s="330">
        <v>27</v>
      </c>
      <c r="C349" s="298">
        <v>46265</v>
      </c>
      <c r="D349" s="298" t="s">
        <v>206</v>
      </c>
      <c r="E349" s="331">
        <v>25</v>
      </c>
      <c r="F349" s="522"/>
      <c r="G349" s="333">
        <f t="shared" si="12"/>
        <v>10204.47999999999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25">
      <c r="A350" s="329" t="s">
        <v>286</v>
      </c>
      <c r="B350" s="330">
        <v>28</v>
      </c>
      <c r="C350" s="298">
        <v>46265</v>
      </c>
      <c r="D350" s="298" t="s">
        <v>207</v>
      </c>
      <c r="E350" s="331">
        <v>25</v>
      </c>
      <c r="F350" s="522"/>
      <c r="G350" s="333">
        <f t="shared" si="12"/>
        <v>10229.47999999999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25">
      <c r="A351" s="329" t="s">
        <v>286</v>
      </c>
      <c r="B351" s="330">
        <v>29</v>
      </c>
      <c r="C351" s="298">
        <v>46265</v>
      </c>
      <c r="D351" s="298" t="s">
        <v>208</v>
      </c>
      <c r="E351" s="331">
        <v>45</v>
      </c>
      <c r="F351" s="522"/>
      <c r="G351" s="333">
        <f t="shared" si="12"/>
        <v>10254.47999999999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25">
      <c r="A352" s="329" t="s">
        <v>286</v>
      </c>
      <c r="B352" s="330">
        <v>30</v>
      </c>
      <c r="C352" s="298">
        <v>46265</v>
      </c>
      <c r="D352" s="298" t="s">
        <v>209</v>
      </c>
      <c r="E352" s="331">
        <v>400</v>
      </c>
      <c r="F352" s="522"/>
      <c r="G352" s="333">
        <f t="shared" si="12"/>
        <v>10299.47999999999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25">
      <c r="A353" s="329" t="s">
        <v>286</v>
      </c>
      <c r="B353" s="330">
        <v>31</v>
      </c>
      <c r="C353" s="298">
        <v>46265</v>
      </c>
      <c r="D353" s="298" t="s">
        <v>210</v>
      </c>
      <c r="E353" s="331">
        <v>375</v>
      </c>
      <c r="F353" s="522"/>
      <c r="G353" s="333">
        <f t="shared" si="12"/>
        <v>10699.47999999999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25">
      <c r="A354" s="329" t="s">
        <v>286</v>
      </c>
      <c r="B354" s="330">
        <v>32</v>
      </c>
      <c r="C354" s="298">
        <v>46265</v>
      </c>
      <c r="D354" s="298" t="s">
        <v>211</v>
      </c>
      <c r="E354" s="331">
        <v>100</v>
      </c>
      <c r="F354" s="522"/>
      <c r="G354" s="333">
        <f t="shared" si="12"/>
        <v>11074.47999999999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25">
      <c r="A355" s="329" t="s">
        <v>286</v>
      </c>
      <c r="B355" s="330">
        <v>33</v>
      </c>
      <c r="C355" s="298">
        <v>46265</v>
      </c>
      <c r="D355" s="298" t="s">
        <v>212</v>
      </c>
      <c r="E355" s="331">
        <v>85</v>
      </c>
      <c r="F355" s="522"/>
      <c r="G355" s="333">
        <f t="shared" si="12"/>
        <v>11174.47999999999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25">
      <c r="A356" s="329" t="s">
        <v>286</v>
      </c>
      <c r="B356" s="330">
        <v>34</v>
      </c>
      <c r="C356" s="298">
        <v>46265</v>
      </c>
      <c r="D356" s="298" t="s">
        <v>213</v>
      </c>
      <c r="E356" s="331">
        <v>230</v>
      </c>
      <c r="F356" s="522"/>
      <c r="G356" s="333">
        <f t="shared" si="12"/>
        <v>11259.47999999999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25">
      <c r="A357" s="329" t="s">
        <v>286</v>
      </c>
      <c r="B357" s="330">
        <v>35</v>
      </c>
      <c r="C357" s="298">
        <v>46265</v>
      </c>
      <c r="D357" s="298" t="s">
        <v>214</v>
      </c>
      <c r="E357" s="331">
        <v>45</v>
      </c>
      <c r="F357" s="522"/>
      <c r="G357" s="333">
        <f t="shared" si="12"/>
        <v>11489.47999999999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25">
      <c r="A358" s="329" t="s">
        <v>294</v>
      </c>
      <c r="B358" s="330">
        <v>20</v>
      </c>
      <c r="C358" s="298">
        <v>46265</v>
      </c>
      <c r="D358" s="299" t="s">
        <v>193</v>
      </c>
      <c r="E358" s="522">
        <v>600</v>
      </c>
      <c r="F358" s="522"/>
      <c r="G358" s="333">
        <f t="shared" si="12"/>
        <v>11534.47999999999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25">
      <c r="A359" s="329" t="s">
        <v>289</v>
      </c>
      <c r="B359" s="330">
        <v>6</v>
      </c>
      <c r="C359" s="298">
        <v>46265</v>
      </c>
      <c r="D359" s="299" t="s">
        <v>1034</v>
      </c>
      <c r="E359" s="522">
        <v>-133.51</v>
      </c>
      <c r="F359" s="522"/>
      <c r="G359" s="333">
        <f t="shared" si="12"/>
        <v>12134.47999999999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25">
      <c r="A360" s="329" t="s">
        <v>294</v>
      </c>
      <c r="B360" s="330">
        <v>10</v>
      </c>
      <c r="C360" s="298">
        <v>46265</v>
      </c>
      <c r="D360" s="299" t="s">
        <v>176</v>
      </c>
      <c r="E360" s="522">
        <v>17.899999999999999</v>
      </c>
      <c r="F360" s="522"/>
      <c r="G360" s="333">
        <f t="shared" si="12"/>
        <v>12000.96999999999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25">
      <c r="A361" s="329" t="s">
        <v>289</v>
      </c>
      <c r="B361" s="330">
        <v>2</v>
      </c>
      <c r="C361" s="298">
        <v>46265</v>
      </c>
      <c r="D361" s="299" t="s">
        <v>355</v>
      </c>
      <c r="E361" s="522">
        <v>46.56</v>
      </c>
      <c r="F361" s="522"/>
      <c r="G361" s="333">
        <f t="shared" si="12"/>
        <v>12018.86999999999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25">
      <c r="A362" s="329" t="s">
        <v>294</v>
      </c>
      <c r="B362" s="330">
        <v>24</v>
      </c>
      <c r="C362" s="298">
        <v>46265</v>
      </c>
      <c r="D362" s="299" t="s">
        <v>858</v>
      </c>
      <c r="E362" s="522">
        <v>83.5</v>
      </c>
      <c r="F362" s="522"/>
      <c r="G362" s="333">
        <f t="shared" si="12"/>
        <v>12065.429999999989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25">
      <c r="A363" s="329" t="s">
        <v>287</v>
      </c>
      <c r="B363" s="330" t="s">
        <v>287</v>
      </c>
      <c r="C363" s="298">
        <v>46265</v>
      </c>
      <c r="D363" s="299" t="s">
        <v>422</v>
      </c>
      <c r="E363" s="522">
        <v>191.64</v>
      </c>
      <c r="F363" s="522">
        <v>191.64</v>
      </c>
      <c r="G363" s="333">
        <f t="shared" si="12"/>
        <v>12148.929999999989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25">
      <c r="A364" s="329" t="s">
        <v>289</v>
      </c>
      <c r="B364" s="330">
        <v>6</v>
      </c>
      <c r="C364" s="298">
        <v>46264</v>
      </c>
      <c r="D364" s="299" t="s">
        <v>1019</v>
      </c>
      <c r="E364" s="522">
        <v>58.54</v>
      </c>
      <c r="F364" s="522"/>
      <c r="G364" s="333">
        <f t="shared" si="12"/>
        <v>12148.929999999989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25">
      <c r="A365" s="329" t="s">
        <v>289</v>
      </c>
      <c r="B365" s="330">
        <v>6</v>
      </c>
      <c r="C365" s="298">
        <v>46264</v>
      </c>
      <c r="D365" s="299" t="s">
        <v>1019</v>
      </c>
      <c r="E365" s="522">
        <v>51.97</v>
      </c>
      <c r="F365" s="522"/>
      <c r="G365" s="333">
        <f t="shared" si="12"/>
        <v>12207.46999999999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25">
      <c r="A366" s="329" t="s">
        <v>289</v>
      </c>
      <c r="B366" s="330">
        <v>4</v>
      </c>
      <c r="C366" s="298">
        <v>46264</v>
      </c>
      <c r="D366" s="299" t="s">
        <v>430</v>
      </c>
      <c r="E366" s="522">
        <v>39.86</v>
      </c>
      <c r="F366" s="522"/>
      <c r="G366" s="333">
        <f t="shared" si="12"/>
        <v>12259.43999999999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25">
      <c r="A367" s="329" t="s">
        <v>289</v>
      </c>
      <c r="B367" s="330">
        <v>8</v>
      </c>
      <c r="C367" s="298">
        <v>46264</v>
      </c>
      <c r="D367" s="299" t="s">
        <v>829</v>
      </c>
      <c r="E367" s="522">
        <v>11.7</v>
      </c>
      <c r="F367" s="522"/>
      <c r="G367" s="333">
        <f t="shared" si="12"/>
        <v>12299.29999999999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25">
      <c r="A368" s="329" t="s">
        <v>289</v>
      </c>
      <c r="B368" s="330">
        <v>2</v>
      </c>
      <c r="C368" s="298">
        <v>46264</v>
      </c>
      <c r="D368" s="299" t="s">
        <v>476</v>
      </c>
      <c r="E368" s="522">
        <v>48.97</v>
      </c>
      <c r="F368" s="522"/>
      <c r="G368" s="333">
        <f t="shared" si="12"/>
        <v>12310.999999999991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25">
      <c r="A369" s="329" t="s">
        <v>289</v>
      </c>
      <c r="B369" s="330">
        <v>2</v>
      </c>
      <c r="C369" s="298">
        <v>46263</v>
      </c>
      <c r="D369" s="299" t="s">
        <v>352</v>
      </c>
      <c r="E369" s="522">
        <v>19.98</v>
      </c>
      <c r="F369" s="522"/>
      <c r="G369" s="333">
        <f t="shared" si="12"/>
        <v>12359.96999999999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25">
      <c r="A370" s="329" t="s">
        <v>289</v>
      </c>
      <c r="B370" s="330">
        <v>6</v>
      </c>
      <c r="C370" s="298">
        <v>46263</v>
      </c>
      <c r="D370" s="299" t="s">
        <v>312</v>
      </c>
      <c r="E370" s="522">
        <v>66.95</v>
      </c>
      <c r="F370" s="522"/>
      <c r="G370" s="333">
        <f t="shared" si="12"/>
        <v>12379.94999999999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25">
      <c r="A371" s="329" t="s">
        <v>289</v>
      </c>
      <c r="B371" s="330">
        <v>8</v>
      </c>
      <c r="C371" s="298">
        <v>46263</v>
      </c>
      <c r="D371" s="299" t="s">
        <v>295</v>
      </c>
      <c r="E371" s="522">
        <v>9.15</v>
      </c>
      <c r="F371" s="522"/>
      <c r="G371" s="333">
        <f t="shared" si="12"/>
        <v>12446.899999999991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25">
      <c r="A372" s="329" t="s">
        <v>289</v>
      </c>
      <c r="B372" s="330">
        <v>2</v>
      </c>
      <c r="C372" s="298">
        <v>46263</v>
      </c>
      <c r="D372" s="299" t="s">
        <v>357</v>
      </c>
      <c r="E372" s="522">
        <v>10.85</v>
      </c>
      <c r="F372" s="522"/>
      <c r="G372" s="333">
        <f t="shared" si="12"/>
        <v>12456.04999999999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25">
      <c r="A373" s="329" t="s">
        <v>291</v>
      </c>
      <c r="B373" s="330">
        <v>38</v>
      </c>
      <c r="C373" s="298">
        <v>46263</v>
      </c>
      <c r="D373" s="299" t="s">
        <v>293</v>
      </c>
      <c r="E373" s="522"/>
      <c r="F373" s="522">
        <v>4729.34</v>
      </c>
      <c r="G373" s="333">
        <f t="shared" si="12"/>
        <v>12466.899999999991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25">
      <c r="A374" s="329" t="s">
        <v>289</v>
      </c>
      <c r="B374" s="330">
        <v>2</v>
      </c>
      <c r="C374" s="298">
        <v>46262</v>
      </c>
      <c r="D374" s="299" t="s">
        <v>334</v>
      </c>
      <c r="E374" s="522">
        <v>26.1</v>
      </c>
      <c r="F374" s="522"/>
      <c r="G374" s="333">
        <f t="shared" si="12"/>
        <v>7737.5599999999913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25">
      <c r="A375" s="329" t="s">
        <v>289</v>
      </c>
      <c r="B375" s="330">
        <v>2</v>
      </c>
      <c r="C375" s="298">
        <v>46262</v>
      </c>
      <c r="D375" s="299" t="s">
        <v>471</v>
      </c>
      <c r="E375" s="522">
        <v>109.42</v>
      </c>
      <c r="F375" s="522"/>
      <c r="G375" s="333">
        <f t="shared" si="12"/>
        <v>7763.6599999999917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25">
      <c r="A376" s="329" t="s">
        <v>289</v>
      </c>
      <c r="B376" s="330">
        <v>1</v>
      </c>
      <c r="C376" s="298">
        <v>46261</v>
      </c>
      <c r="D376" s="299" t="s">
        <v>311</v>
      </c>
      <c r="E376" s="522">
        <v>150.69999999999999</v>
      </c>
      <c r="F376" s="522"/>
      <c r="G376" s="333">
        <f t="shared" si="12"/>
        <v>7873.0799999999917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25">
      <c r="A377" s="329" t="s">
        <v>289</v>
      </c>
      <c r="B377" s="330">
        <v>1</v>
      </c>
      <c r="C377" s="298">
        <v>46261</v>
      </c>
      <c r="D377" s="299" t="s">
        <v>427</v>
      </c>
      <c r="E377" s="522">
        <v>36.18</v>
      </c>
      <c r="F377" s="522"/>
      <c r="G377" s="333">
        <f t="shared" si="12"/>
        <v>8023.7799999999916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25">
      <c r="A378" s="329" t="s">
        <v>289</v>
      </c>
      <c r="B378" s="330">
        <v>3</v>
      </c>
      <c r="C378" s="298">
        <v>46261</v>
      </c>
      <c r="D378" s="299" t="s">
        <v>981</v>
      </c>
      <c r="E378" s="522">
        <v>9.23</v>
      </c>
      <c r="F378" s="522"/>
      <c r="G378" s="333">
        <f t="shared" si="12"/>
        <v>8059.9599999999919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25">
      <c r="A379" s="329" t="s">
        <v>289</v>
      </c>
      <c r="B379" s="330">
        <v>4</v>
      </c>
      <c r="C379" s="298">
        <v>46261</v>
      </c>
      <c r="D379" s="299" t="s">
        <v>310</v>
      </c>
      <c r="E379" s="522">
        <v>47.99</v>
      </c>
      <c r="F379" s="522"/>
      <c r="G379" s="333">
        <f t="shared" si="12"/>
        <v>8069.1899999999914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25">
      <c r="A380" s="329" t="s">
        <v>289</v>
      </c>
      <c r="B380" s="330">
        <v>6</v>
      </c>
      <c r="C380" s="298">
        <v>46261</v>
      </c>
      <c r="D380" s="299" t="s">
        <v>300</v>
      </c>
      <c r="E380" s="522">
        <v>53.12</v>
      </c>
      <c r="F380" s="522"/>
      <c r="G380" s="333">
        <f t="shared" si="12"/>
        <v>8117.1799999999912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25">
      <c r="A381" s="329" t="s">
        <v>289</v>
      </c>
      <c r="B381" s="330">
        <v>2</v>
      </c>
      <c r="C381" s="298">
        <v>46261</v>
      </c>
      <c r="D381" s="299" t="s">
        <v>1028</v>
      </c>
      <c r="E381" s="522">
        <v>20</v>
      </c>
      <c r="F381" s="522"/>
      <c r="G381" s="333">
        <f t="shared" si="12"/>
        <v>8170.2999999999911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25">
      <c r="A382" s="329" t="s">
        <v>289</v>
      </c>
      <c r="B382" s="330">
        <v>2</v>
      </c>
      <c r="C382" s="298">
        <v>46260</v>
      </c>
      <c r="D382" s="299" t="s">
        <v>1029</v>
      </c>
      <c r="E382" s="522">
        <v>11.38</v>
      </c>
      <c r="F382" s="522"/>
      <c r="G382" s="333">
        <f t="shared" si="12"/>
        <v>8190.2999999999911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25">
      <c r="A383" s="329" t="s">
        <v>289</v>
      </c>
      <c r="B383" s="330">
        <v>2</v>
      </c>
      <c r="C383" s="298">
        <v>46260</v>
      </c>
      <c r="D383" s="299" t="s">
        <v>1030</v>
      </c>
      <c r="E383" s="522">
        <v>74.91</v>
      </c>
      <c r="F383" s="522"/>
      <c r="G383" s="333">
        <f t="shared" ref="G383:G400" si="13">G384-E383+F383</f>
        <v>8201.6799999999912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25">
      <c r="A384" s="329" t="s">
        <v>294</v>
      </c>
      <c r="B384" s="330">
        <v>42</v>
      </c>
      <c r="C384" s="298">
        <v>46260</v>
      </c>
      <c r="D384" s="299" t="s">
        <v>200</v>
      </c>
      <c r="E384" s="522">
        <v>59</v>
      </c>
      <c r="F384" s="522"/>
      <c r="G384" s="333">
        <f t="shared" si="13"/>
        <v>8276.5899999999911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25">
      <c r="A385" s="329" t="s">
        <v>294</v>
      </c>
      <c r="B385" s="330">
        <v>43</v>
      </c>
      <c r="C385" s="298">
        <v>46260</v>
      </c>
      <c r="D385" s="299" t="s">
        <v>201</v>
      </c>
      <c r="E385" s="522">
        <v>42.84</v>
      </c>
      <c r="F385" s="522"/>
      <c r="G385" s="333">
        <f t="shared" si="13"/>
        <v>8335.5899999999911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25">
      <c r="A386" s="329" t="s">
        <v>291</v>
      </c>
      <c r="B386" s="330">
        <v>40</v>
      </c>
      <c r="C386" s="298">
        <v>46260</v>
      </c>
      <c r="D386" s="299" t="s">
        <v>316</v>
      </c>
      <c r="E386" s="522"/>
      <c r="F386" s="522">
        <v>59.74</v>
      </c>
      <c r="G386" s="333">
        <f t="shared" si="13"/>
        <v>8378.4299999999912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25">
      <c r="A387" s="329" t="s">
        <v>289</v>
      </c>
      <c r="B387" s="330">
        <v>4</v>
      </c>
      <c r="C387" s="298">
        <v>46260</v>
      </c>
      <c r="D387" s="299" t="s">
        <v>296</v>
      </c>
      <c r="E387" s="522">
        <v>78.510000000000005</v>
      </c>
      <c r="F387" s="522"/>
      <c r="G387" s="333">
        <f t="shared" si="13"/>
        <v>8318.6899999999914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25">
      <c r="A388" s="329" t="s">
        <v>289</v>
      </c>
      <c r="B388" s="330">
        <v>6</v>
      </c>
      <c r="C388" s="298">
        <v>46259</v>
      </c>
      <c r="D388" s="299" t="s">
        <v>312</v>
      </c>
      <c r="E388" s="522">
        <v>54.95</v>
      </c>
      <c r="F388" s="522"/>
      <c r="G388" s="333">
        <f t="shared" si="13"/>
        <v>8397.1999999999916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25">
      <c r="A389" s="329" t="s">
        <v>289</v>
      </c>
      <c r="B389" s="330">
        <v>2</v>
      </c>
      <c r="C389" s="298">
        <v>46259</v>
      </c>
      <c r="D389" s="299" t="s">
        <v>357</v>
      </c>
      <c r="E389" s="522">
        <v>5.28</v>
      </c>
      <c r="F389" s="522"/>
      <c r="G389" s="333">
        <f t="shared" si="13"/>
        <v>8452.1499999999924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25">
      <c r="A390" s="329" t="s">
        <v>289</v>
      </c>
      <c r="B390" s="330">
        <v>8</v>
      </c>
      <c r="C390" s="298">
        <v>46259</v>
      </c>
      <c r="D390" s="299" t="s">
        <v>308</v>
      </c>
      <c r="E390" s="522">
        <v>71.75</v>
      </c>
      <c r="F390" s="522"/>
      <c r="G390" s="333">
        <f t="shared" si="13"/>
        <v>8457.429999999993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25">
      <c r="A391" s="329" t="s">
        <v>289</v>
      </c>
      <c r="B391" s="330">
        <v>5</v>
      </c>
      <c r="C391" s="298">
        <v>46259</v>
      </c>
      <c r="D391" s="299" t="s">
        <v>1027</v>
      </c>
      <c r="E391" s="522">
        <v>30</v>
      </c>
      <c r="F391" s="522"/>
      <c r="G391" s="333">
        <f t="shared" si="13"/>
        <v>8529.179999999993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25">
      <c r="A392" s="329" t="s">
        <v>289</v>
      </c>
      <c r="B392" s="330">
        <v>2</v>
      </c>
      <c r="C392" s="298">
        <v>46259</v>
      </c>
      <c r="D392" s="299" t="s">
        <v>334</v>
      </c>
      <c r="E392" s="522">
        <v>18.18</v>
      </c>
      <c r="F392" s="522"/>
      <c r="G392" s="333">
        <f t="shared" si="13"/>
        <v>8559.179999999993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25">
      <c r="A393" s="329" t="s">
        <v>294</v>
      </c>
      <c r="B393" s="330">
        <v>12</v>
      </c>
      <c r="C393" s="298">
        <v>46259</v>
      </c>
      <c r="D393" s="299" t="s">
        <v>314</v>
      </c>
      <c r="E393" s="522">
        <v>225</v>
      </c>
      <c r="F393" s="522"/>
      <c r="G393" s="333">
        <f t="shared" si="13"/>
        <v>8577.3599999999933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25">
      <c r="A394" s="329" t="s">
        <v>289</v>
      </c>
      <c r="B394" s="330">
        <v>5</v>
      </c>
      <c r="C394" s="298">
        <v>46259</v>
      </c>
      <c r="D394" s="299" t="s">
        <v>1025</v>
      </c>
      <c r="E394" s="522">
        <v>-125</v>
      </c>
      <c r="F394" s="522"/>
      <c r="G394" s="333">
        <f t="shared" si="13"/>
        <v>8802.3599999999933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25">
      <c r="A395" s="329" t="s">
        <v>289</v>
      </c>
      <c r="B395" s="330">
        <v>5</v>
      </c>
      <c r="C395" s="298">
        <v>46259</v>
      </c>
      <c r="D395" s="299" t="s">
        <v>1024</v>
      </c>
      <c r="E395" s="522">
        <v>-125</v>
      </c>
      <c r="F395" s="522"/>
      <c r="G395" s="333">
        <f t="shared" si="13"/>
        <v>8677.3599999999933</v>
      </c>
      <c r="H395" s="334" t="s">
        <v>298</v>
      </c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25">
      <c r="A396" s="329" t="s">
        <v>287</v>
      </c>
      <c r="B396" s="330" t="s">
        <v>287</v>
      </c>
      <c r="C396" s="298">
        <v>46259</v>
      </c>
      <c r="D396" s="299" t="s">
        <v>1026</v>
      </c>
      <c r="E396" s="522"/>
      <c r="F396" s="522">
        <v>430</v>
      </c>
      <c r="G396" s="333">
        <f t="shared" si="13"/>
        <v>8552.3599999999933</v>
      </c>
      <c r="H396" s="334" t="s">
        <v>298</v>
      </c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25">
      <c r="A397" s="329" t="s">
        <v>287</v>
      </c>
      <c r="B397" s="330" t="s">
        <v>287</v>
      </c>
      <c r="C397" s="298">
        <v>46259</v>
      </c>
      <c r="D397" s="299" t="s">
        <v>1026</v>
      </c>
      <c r="E397" s="522">
        <v>430</v>
      </c>
      <c r="F397" s="522"/>
      <c r="G397" s="333">
        <f t="shared" si="13"/>
        <v>8122.3599999999933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25">
      <c r="A398" s="329" t="s">
        <v>289</v>
      </c>
      <c r="B398" s="330">
        <v>2</v>
      </c>
      <c r="C398" s="298">
        <v>46259</v>
      </c>
      <c r="D398" s="299" t="s">
        <v>357</v>
      </c>
      <c r="E398" s="522">
        <v>37.71</v>
      </c>
      <c r="F398" s="522"/>
      <c r="G398" s="333">
        <f t="shared" si="13"/>
        <v>8552.3599999999933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25">
      <c r="A399" s="329" t="s">
        <v>291</v>
      </c>
      <c r="B399" s="330">
        <v>41</v>
      </c>
      <c r="C399" s="298">
        <v>46258</v>
      </c>
      <c r="D399" s="299" t="s">
        <v>1021</v>
      </c>
      <c r="E399" s="522"/>
      <c r="F399" s="522">
        <v>800</v>
      </c>
      <c r="G399" s="333">
        <f t="shared" si="13"/>
        <v>8590.0699999999924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25">
      <c r="A400" s="329" t="s">
        <v>289</v>
      </c>
      <c r="B400" s="330">
        <v>6</v>
      </c>
      <c r="C400" s="298">
        <v>46258</v>
      </c>
      <c r="D400" s="299" t="s">
        <v>300</v>
      </c>
      <c r="E400" s="522">
        <v>63.98</v>
      </c>
      <c r="F400" s="522"/>
      <c r="G400" s="333">
        <f t="shared" si="13"/>
        <v>7790.0699999999924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25">
      <c r="A401" s="329" t="s">
        <v>289</v>
      </c>
      <c r="B401" s="330">
        <v>8</v>
      </c>
      <c r="C401" s="298">
        <v>46258</v>
      </c>
      <c r="D401" s="299" t="s">
        <v>296</v>
      </c>
      <c r="E401" s="522">
        <v>15.3</v>
      </c>
      <c r="F401" s="522"/>
      <c r="G401" s="333">
        <f t="shared" ref="G401:G414" si="14">G402-E401+F401</f>
        <v>7854.049999999992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25">
      <c r="A402" s="329" t="s">
        <v>289</v>
      </c>
      <c r="B402" s="330">
        <v>4</v>
      </c>
      <c r="C402" s="298">
        <v>46258</v>
      </c>
      <c r="D402" s="299" t="s">
        <v>296</v>
      </c>
      <c r="E402" s="522">
        <v>41.09</v>
      </c>
      <c r="F402" s="522"/>
      <c r="G402" s="333">
        <f t="shared" si="14"/>
        <v>7869.3499999999922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25">
      <c r="A403" s="329" t="s">
        <v>289</v>
      </c>
      <c r="B403" s="330">
        <v>6</v>
      </c>
      <c r="C403" s="298">
        <v>46258</v>
      </c>
      <c r="D403" s="299" t="s">
        <v>300</v>
      </c>
      <c r="E403" s="522">
        <v>51.08</v>
      </c>
      <c r="F403" s="522"/>
      <c r="G403" s="333">
        <f t="shared" si="14"/>
        <v>7910.4399999999923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25">
      <c r="A404" s="329" t="s">
        <v>289</v>
      </c>
      <c r="B404" s="330">
        <v>6</v>
      </c>
      <c r="C404" s="298">
        <v>46258</v>
      </c>
      <c r="D404" s="299" t="s">
        <v>300</v>
      </c>
      <c r="E404" s="522">
        <v>66.010000000000005</v>
      </c>
      <c r="F404" s="522"/>
      <c r="G404" s="333">
        <f t="shared" si="14"/>
        <v>7961.5199999999923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25">
      <c r="A405" s="329" t="s">
        <v>289</v>
      </c>
      <c r="B405" s="330">
        <v>5</v>
      </c>
      <c r="C405" s="298">
        <v>46256</v>
      </c>
      <c r="D405" s="299" t="s">
        <v>1022</v>
      </c>
      <c r="E405" s="522">
        <v>134.19</v>
      </c>
      <c r="F405" s="522"/>
      <c r="G405" s="333">
        <f t="shared" si="14"/>
        <v>8027.5299999999925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25">
      <c r="A406" s="329" t="s">
        <v>289</v>
      </c>
      <c r="B406" s="330">
        <v>5</v>
      </c>
      <c r="C406" s="298">
        <v>46256</v>
      </c>
      <c r="D406" s="299" t="s">
        <v>1017</v>
      </c>
      <c r="E406" s="522">
        <v>50</v>
      </c>
      <c r="F406" s="522"/>
      <c r="G406" s="333">
        <f t="shared" si="14"/>
        <v>8161.7199999999921</v>
      </c>
      <c r="H406" s="334" t="s">
        <v>298</v>
      </c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25">
      <c r="A407" s="329" t="s">
        <v>289</v>
      </c>
      <c r="B407" s="330">
        <v>8</v>
      </c>
      <c r="C407" s="298">
        <v>46255</v>
      </c>
      <c r="D407" s="299" t="s">
        <v>319</v>
      </c>
      <c r="E407" s="522">
        <v>39.270000000000003</v>
      </c>
      <c r="F407" s="522"/>
      <c r="G407" s="333">
        <f t="shared" si="14"/>
        <v>8211.7199999999921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25">
      <c r="A408" s="329" t="s">
        <v>289</v>
      </c>
      <c r="B408" s="330">
        <v>8</v>
      </c>
      <c r="C408" s="298">
        <v>46255</v>
      </c>
      <c r="D408" s="299" t="s">
        <v>319</v>
      </c>
      <c r="E408" s="522">
        <v>8.48</v>
      </c>
      <c r="F408" s="522"/>
      <c r="G408" s="333">
        <f t="shared" si="14"/>
        <v>8250.9899999999925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25">
      <c r="A409" s="329" t="s">
        <v>289</v>
      </c>
      <c r="B409" s="330">
        <v>6</v>
      </c>
      <c r="C409" s="298">
        <v>46255</v>
      </c>
      <c r="D409" s="299" t="s">
        <v>396</v>
      </c>
      <c r="E409" s="522">
        <v>157.32</v>
      </c>
      <c r="F409" s="522"/>
      <c r="G409" s="333">
        <f t="shared" si="14"/>
        <v>8259.4699999999921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25">
      <c r="A410" s="329" t="s">
        <v>289</v>
      </c>
      <c r="B410" s="330">
        <v>7</v>
      </c>
      <c r="C410" s="298">
        <v>46254</v>
      </c>
      <c r="D410" s="299" t="s">
        <v>1023</v>
      </c>
      <c r="E410" s="522">
        <v>100</v>
      </c>
      <c r="F410" s="522"/>
      <c r="G410" s="333">
        <f t="shared" si="14"/>
        <v>8416.7899999999918</v>
      </c>
      <c r="H410" s="334" t="s">
        <v>298</v>
      </c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25">
      <c r="A411" s="329" t="s">
        <v>289</v>
      </c>
      <c r="B411" s="330">
        <v>8</v>
      </c>
      <c r="C411" s="298">
        <v>46254</v>
      </c>
      <c r="D411" s="299" t="s">
        <v>319</v>
      </c>
      <c r="E411" s="522">
        <v>119.58</v>
      </c>
      <c r="F411" s="522"/>
      <c r="G411" s="333">
        <f t="shared" si="14"/>
        <v>8516.7899999999918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25">
      <c r="A412" s="329" t="s">
        <v>291</v>
      </c>
      <c r="B412" s="330">
        <v>39</v>
      </c>
      <c r="C412" s="298">
        <v>46254</v>
      </c>
      <c r="D412" s="299" t="s">
        <v>292</v>
      </c>
      <c r="E412" s="522"/>
      <c r="F412" s="522">
        <v>2763.78</v>
      </c>
      <c r="G412" s="333">
        <f t="shared" si="14"/>
        <v>8636.3699999999917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25">
      <c r="A413" s="329" t="s">
        <v>287</v>
      </c>
      <c r="B413" s="330" t="s">
        <v>287</v>
      </c>
      <c r="C413" s="298">
        <v>46253</v>
      </c>
      <c r="D413" s="299" t="s">
        <v>889</v>
      </c>
      <c r="E413" s="522">
        <v>219.38</v>
      </c>
      <c r="F413" s="522">
        <v>219.38</v>
      </c>
      <c r="G413" s="333">
        <f t="shared" si="14"/>
        <v>5872.5899999999911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25">
      <c r="A414" s="329" t="s">
        <v>294</v>
      </c>
      <c r="B414" s="330">
        <v>22</v>
      </c>
      <c r="C414" s="298">
        <v>46253</v>
      </c>
      <c r="D414" s="299" t="s">
        <v>921</v>
      </c>
      <c r="E414" s="522">
        <v>7.46</v>
      </c>
      <c r="F414" s="522"/>
      <c r="G414" s="333">
        <f t="shared" si="14"/>
        <v>5872.5899999999911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25">
      <c r="A415" s="329" t="s">
        <v>294</v>
      </c>
      <c r="B415" s="330">
        <v>22</v>
      </c>
      <c r="C415" s="298">
        <v>46253</v>
      </c>
      <c r="D415" s="299" t="s">
        <v>323</v>
      </c>
      <c r="E415" s="522">
        <v>23.42</v>
      </c>
      <c r="F415" s="522"/>
      <c r="G415" s="333">
        <f t="shared" ref="G415:G417" si="15">G416-E415+F415</f>
        <v>5880.0499999999911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25">
      <c r="A416" s="329" t="s">
        <v>289</v>
      </c>
      <c r="B416" s="330">
        <v>8</v>
      </c>
      <c r="C416" s="298">
        <v>46252</v>
      </c>
      <c r="D416" s="299" t="s">
        <v>319</v>
      </c>
      <c r="E416" s="522">
        <v>13</v>
      </c>
      <c r="F416" s="522"/>
      <c r="G416" s="333">
        <f t="shared" si="15"/>
        <v>5903.4699999999912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25">
      <c r="A417" s="329" t="s">
        <v>294</v>
      </c>
      <c r="B417" s="330">
        <v>22</v>
      </c>
      <c r="C417" s="298">
        <v>46252</v>
      </c>
      <c r="D417" s="299" t="s">
        <v>928</v>
      </c>
      <c r="E417" s="522">
        <v>13.84</v>
      </c>
      <c r="F417" s="522"/>
      <c r="G417" s="333">
        <f t="shared" si="15"/>
        <v>5916.4699999999912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25">
      <c r="A418" s="329" t="s">
        <v>287</v>
      </c>
      <c r="B418" s="330" t="s">
        <v>287</v>
      </c>
      <c r="C418" s="298">
        <v>46252</v>
      </c>
      <c r="D418" s="299" t="s">
        <v>1018</v>
      </c>
      <c r="E418" s="522">
        <v>2518.46</v>
      </c>
      <c r="F418" s="522">
        <v>2518.46</v>
      </c>
      <c r="G418" s="333">
        <f t="shared" ref="G418:G480" si="16">G419-E418+F418</f>
        <v>5930.3099999999913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25">
      <c r="A419" s="329" t="s">
        <v>289</v>
      </c>
      <c r="B419" s="330">
        <v>6</v>
      </c>
      <c r="C419" s="298">
        <v>46252</v>
      </c>
      <c r="D419" s="299" t="s">
        <v>322</v>
      </c>
      <c r="E419" s="522">
        <v>25</v>
      </c>
      <c r="F419" s="522"/>
      <c r="G419" s="333">
        <f t="shared" si="16"/>
        <v>5930.3099999999913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25">
      <c r="A420" s="329" t="s">
        <v>294</v>
      </c>
      <c r="B420" s="330">
        <v>21</v>
      </c>
      <c r="C420" s="298">
        <v>46251</v>
      </c>
      <c r="D420" s="299" t="s">
        <v>194</v>
      </c>
      <c r="E420" s="522">
        <v>81</v>
      </c>
      <c r="F420" s="522"/>
      <c r="G420" s="333">
        <f t="shared" si="16"/>
        <v>5955.3099999999913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25">
      <c r="A421" s="329" t="s">
        <v>294</v>
      </c>
      <c r="B421" s="330">
        <v>42</v>
      </c>
      <c r="C421" s="298">
        <v>46251</v>
      </c>
      <c r="D421" s="299" t="s">
        <v>333</v>
      </c>
      <c r="E421" s="522">
        <v>22.35</v>
      </c>
      <c r="F421" s="522"/>
      <c r="G421" s="333">
        <f t="shared" si="16"/>
        <v>6036.3099999999913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25">
      <c r="A422" s="329" t="s">
        <v>294</v>
      </c>
      <c r="B422" s="330">
        <v>43</v>
      </c>
      <c r="C422" s="298">
        <v>46251</v>
      </c>
      <c r="D422" s="299" t="s">
        <v>333</v>
      </c>
      <c r="E422" s="522">
        <v>22.35</v>
      </c>
      <c r="F422" s="522"/>
      <c r="G422" s="333">
        <f t="shared" si="16"/>
        <v>6058.6599999999917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25">
      <c r="A423" s="329" t="s">
        <v>289</v>
      </c>
      <c r="B423" s="330">
        <v>1</v>
      </c>
      <c r="C423" s="298">
        <v>46251</v>
      </c>
      <c r="D423" s="299" t="s">
        <v>329</v>
      </c>
      <c r="E423" s="522">
        <v>120</v>
      </c>
      <c r="F423" s="522"/>
      <c r="G423" s="333">
        <f t="shared" si="16"/>
        <v>6081.009999999992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25">
      <c r="A424" s="329" t="s">
        <v>289</v>
      </c>
      <c r="B424" s="330">
        <v>2</v>
      </c>
      <c r="C424" s="298">
        <v>46251</v>
      </c>
      <c r="D424" s="299" t="s">
        <v>332</v>
      </c>
      <c r="E424" s="522">
        <v>15.5</v>
      </c>
      <c r="F424" s="522"/>
      <c r="G424" s="333">
        <f t="shared" si="16"/>
        <v>6201.009999999992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25">
      <c r="A425" s="329" t="s">
        <v>289</v>
      </c>
      <c r="B425" s="330">
        <v>6</v>
      </c>
      <c r="C425" s="298">
        <v>46251</v>
      </c>
      <c r="D425" s="299" t="s">
        <v>1001</v>
      </c>
      <c r="E425" s="522">
        <v>30</v>
      </c>
      <c r="F425" s="522"/>
      <c r="G425" s="333">
        <f t="shared" si="16"/>
        <v>6216.509999999992</v>
      </c>
      <c r="H425" s="334" t="s">
        <v>298</v>
      </c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25">
      <c r="A426" s="329" t="s">
        <v>294</v>
      </c>
      <c r="B426" s="330">
        <v>17</v>
      </c>
      <c r="C426" s="298">
        <v>46251</v>
      </c>
      <c r="D426" s="299" t="s">
        <v>188</v>
      </c>
      <c r="E426" s="522">
        <v>42.65</v>
      </c>
      <c r="F426" s="522"/>
      <c r="G426" s="333">
        <f t="shared" si="16"/>
        <v>6246.509999999992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25">
      <c r="A427" s="329" t="s">
        <v>294</v>
      </c>
      <c r="B427" s="330">
        <v>11</v>
      </c>
      <c r="C427" s="298">
        <v>46251</v>
      </c>
      <c r="D427" s="299" t="s">
        <v>178</v>
      </c>
      <c r="E427" s="522">
        <v>256.83999999999997</v>
      </c>
      <c r="F427" s="522"/>
      <c r="G427" s="333">
        <f t="shared" si="16"/>
        <v>6289.1599999999917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25">
      <c r="A428" s="329" t="s">
        <v>294</v>
      </c>
      <c r="B428" s="330">
        <v>23</v>
      </c>
      <c r="C428" s="298">
        <v>46251</v>
      </c>
      <c r="D428" s="299" t="s">
        <v>63</v>
      </c>
      <c r="E428" s="522">
        <v>529.46</v>
      </c>
      <c r="F428" s="522"/>
      <c r="G428" s="333">
        <f t="shared" si="16"/>
        <v>6545.9999999999918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25">
      <c r="A429" s="329" t="s">
        <v>289</v>
      </c>
      <c r="B429" s="330">
        <v>1</v>
      </c>
      <c r="C429" s="298">
        <v>46250</v>
      </c>
      <c r="D429" s="299" t="s">
        <v>1019</v>
      </c>
      <c r="E429" s="522">
        <v>25.5</v>
      </c>
      <c r="F429" s="522"/>
      <c r="G429" s="333">
        <f t="shared" si="16"/>
        <v>7075.4599999999919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25">
      <c r="A430" s="329" t="s">
        <v>289</v>
      </c>
      <c r="B430" s="330">
        <v>5</v>
      </c>
      <c r="C430" s="298">
        <v>46250</v>
      </c>
      <c r="D430" s="299" t="s">
        <v>339</v>
      </c>
      <c r="E430" s="522">
        <v>21.3</v>
      </c>
      <c r="F430" s="522"/>
      <c r="G430" s="333">
        <f t="shared" si="16"/>
        <v>7100.9599999999919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25">
      <c r="A431" s="329" t="s">
        <v>289</v>
      </c>
      <c r="B431" s="330">
        <v>1</v>
      </c>
      <c r="C431" s="298">
        <v>46250</v>
      </c>
      <c r="D431" s="299" t="s">
        <v>1019</v>
      </c>
      <c r="E431" s="522">
        <v>28.1</v>
      </c>
      <c r="F431" s="522"/>
      <c r="G431" s="333">
        <f t="shared" si="16"/>
        <v>7122.259999999992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25">
      <c r="A432" s="329" t="s">
        <v>289</v>
      </c>
      <c r="B432" s="330">
        <v>8</v>
      </c>
      <c r="C432" s="298">
        <v>46250</v>
      </c>
      <c r="D432" s="299" t="s">
        <v>319</v>
      </c>
      <c r="E432" s="522">
        <v>13.58</v>
      </c>
      <c r="F432" s="522"/>
      <c r="G432" s="333">
        <f t="shared" si="16"/>
        <v>7150.3599999999924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25">
      <c r="A433" s="329" t="s">
        <v>289</v>
      </c>
      <c r="B433" s="330">
        <v>7</v>
      </c>
      <c r="C433" s="298">
        <v>46250</v>
      </c>
      <c r="D433" s="299" t="s">
        <v>300</v>
      </c>
      <c r="E433" s="522">
        <v>85.15</v>
      </c>
      <c r="F433" s="522"/>
      <c r="G433" s="333">
        <f t="shared" si="16"/>
        <v>7163.9399999999923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25">
      <c r="A434" s="329" t="s">
        <v>289</v>
      </c>
      <c r="B434" s="330">
        <v>6</v>
      </c>
      <c r="C434" s="298">
        <v>46250</v>
      </c>
      <c r="D434" s="299" t="s">
        <v>300</v>
      </c>
      <c r="E434" s="522">
        <v>33</v>
      </c>
      <c r="F434" s="522"/>
      <c r="G434" s="333">
        <f t="shared" si="16"/>
        <v>7249.089999999992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25">
      <c r="A435" s="329" t="s">
        <v>289</v>
      </c>
      <c r="B435" s="330">
        <v>1</v>
      </c>
      <c r="C435" s="298">
        <v>46249</v>
      </c>
      <c r="D435" s="299" t="s">
        <v>829</v>
      </c>
      <c r="E435" s="522">
        <v>72.239999999999995</v>
      </c>
      <c r="F435" s="522"/>
      <c r="G435" s="333">
        <f t="shared" si="16"/>
        <v>7282.089999999992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25">
      <c r="A436" s="329" t="s">
        <v>289</v>
      </c>
      <c r="B436" s="330">
        <v>1</v>
      </c>
      <c r="C436" s="298">
        <v>46249</v>
      </c>
      <c r="D436" s="299" t="s">
        <v>427</v>
      </c>
      <c r="E436" s="522">
        <v>46</v>
      </c>
      <c r="F436" s="522"/>
      <c r="G436" s="333">
        <f t="shared" si="16"/>
        <v>7354.3299999999917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25">
      <c r="A437" s="329" t="s">
        <v>289</v>
      </c>
      <c r="B437" s="330">
        <v>4</v>
      </c>
      <c r="C437" s="298">
        <v>46249</v>
      </c>
      <c r="D437" s="299" t="s">
        <v>329</v>
      </c>
      <c r="E437" s="522">
        <v>32.06</v>
      </c>
      <c r="F437" s="522"/>
      <c r="G437" s="333">
        <f t="shared" si="16"/>
        <v>7400.3299999999917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25">
      <c r="A438" s="329" t="s">
        <v>289</v>
      </c>
      <c r="B438" s="330">
        <v>6</v>
      </c>
      <c r="C438" s="298">
        <v>46249</v>
      </c>
      <c r="D438" s="299" t="s">
        <v>300</v>
      </c>
      <c r="E438" s="522">
        <v>18.079999999999998</v>
      </c>
      <c r="F438" s="522"/>
      <c r="G438" s="333">
        <f t="shared" si="16"/>
        <v>7432.3899999999921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25">
      <c r="A439" s="329" t="s">
        <v>289</v>
      </c>
      <c r="B439" s="330">
        <v>7</v>
      </c>
      <c r="C439" s="298">
        <v>46248</v>
      </c>
      <c r="D439" s="299" t="s">
        <v>1020</v>
      </c>
      <c r="E439" s="522">
        <v>37.26</v>
      </c>
      <c r="F439" s="522"/>
      <c r="G439" s="333">
        <f t="shared" si="16"/>
        <v>7450.4699999999921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25">
      <c r="A440" s="329" t="s">
        <v>289</v>
      </c>
      <c r="B440" s="330">
        <v>7</v>
      </c>
      <c r="C440" s="298">
        <v>46248</v>
      </c>
      <c r="D440" s="299" t="s">
        <v>443</v>
      </c>
      <c r="E440" s="522">
        <v>151.94</v>
      </c>
      <c r="F440" s="522"/>
      <c r="G440" s="333">
        <f t="shared" si="16"/>
        <v>7487.7299999999923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25">
      <c r="A441" s="329" t="s">
        <v>291</v>
      </c>
      <c r="B441" s="330">
        <v>38</v>
      </c>
      <c r="C441" s="298">
        <v>46248</v>
      </c>
      <c r="D441" s="299" t="s">
        <v>293</v>
      </c>
      <c r="E441" s="522"/>
      <c r="F441" s="522">
        <v>4729.33</v>
      </c>
      <c r="G441" s="333">
        <f t="shared" si="16"/>
        <v>7639.6699999999919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25">
      <c r="A442" s="329" t="s">
        <v>289</v>
      </c>
      <c r="B442" s="330">
        <v>8</v>
      </c>
      <c r="C442" s="298">
        <v>46247</v>
      </c>
      <c r="D442" s="299" t="s">
        <v>319</v>
      </c>
      <c r="E442" s="522">
        <v>237.21</v>
      </c>
      <c r="F442" s="522"/>
      <c r="G442" s="333">
        <f t="shared" si="16"/>
        <v>2910.339999999992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25">
      <c r="A443" s="329" t="s">
        <v>289</v>
      </c>
      <c r="B443" s="330">
        <v>6</v>
      </c>
      <c r="C443" s="298">
        <v>46246</v>
      </c>
      <c r="D443" s="299" t="s">
        <v>411</v>
      </c>
      <c r="E443" s="522">
        <v>-3.54</v>
      </c>
      <c r="F443" s="522"/>
      <c r="G443" s="333">
        <f t="shared" si="16"/>
        <v>3147.549999999992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25">
      <c r="A444" s="329" t="s">
        <v>294</v>
      </c>
      <c r="B444" s="330">
        <v>19</v>
      </c>
      <c r="C444" s="298">
        <v>46246</v>
      </c>
      <c r="D444" s="299" t="s">
        <v>191</v>
      </c>
      <c r="E444" s="522">
        <v>200</v>
      </c>
      <c r="F444" s="522"/>
      <c r="G444" s="333">
        <f t="shared" si="16"/>
        <v>3144.009999999992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25">
      <c r="A445" s="329" t="s">
        <v>335</v>
      </c>
      <c r="B445" s="330" t="s">
        <v>335</v>
      </c>
      <c r="C445" s="298">
        <v>46246</v>
      </c>
      <c r="D445" s="299" t="s">
        <v>185</v>
      </c>
      <c r="E445" s="522">
        <v>63.55</v>
      </c>
      <c r="F445" s="522"/>
      <c r="G445" s="333">
        <f t="shared" si="16"/>
        <v>3344.009999999992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25">
      <c r="A446" s="329" t="s">
        <v>294</v>
      </c>
      <c r="B446" s="330">
        <v>15</v>
      </c>
      <c r="C446" s="298">
        <v>46246</v>
      </c>
      <c r="D446" s="299" t="s">
        <v>185</v>
      </c>
      <c r="E446" s="522">
        <v>64.28</v>
      </c>
      <c r="F446" s="522"/>
      <c r="G446" s="333">
        <f t="shared" si="16"/>
        <v>3407.5599999999922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25">
      <c r="A447" s="329" t="s">
        <v>294</v>
      </c>
      <c r="B447" s="330">
        <v>22</v>
      </c>
      <c r="C447" s="298">
        <v>46245</v>
      </c>
      <c r="D447" s="299" t="s">
        <v>351</v>
      </c>
      <c r="E447" s="522">
        <v>21.29</v>
      </c>
      <c r="F447" s="522"/>
      <c r="G447" s="333">
        <f t="shared" si="16"/>
        <v>3471.8399999999924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25">
      <c r="A448" s="329" t="s">
        <v>289</v>
      </c>
      <c r="B448" s="330">
        <v>6</v>
      </c>
      <c r="C448" s="298">
        <v>46245</v>
      </c>
      <c r="D448" s="299" t="s">
        <v>426</v>
      </c>
      <c r="E448" s="522">
        <v>-130</v>
      </c>
      <c r="F448" s="522"/>
      <c r="G448" s="333">
        <f t="shared" si="16"/>
        <v>3493.1299999999924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25">
      <c r="A449" s="329" t="s">
        <v>291</v>
      </c>
      <c r="B449" s="330">
        <v>41</v>
      </c>
      <c r="C449" s="298">
        <v>46244</v>
      </c>
      <c r="D449" s="299" t="s">
        <v>1009</v>
      </c>
      <c r="E449" s="522"/>
      <c r="F449" s="522">
        <v>800</v>
      </c>
      <c r="G449" s="333">
        <f t="shared" si="16"/>
        <v>3363.1299999999924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25">
      <c r="A450" s="329" t="s">
        <v>294</v>
      </c>
      <c r="B450" s="330">
        <v>22</v>
      </c>
      <c r="C450" s="298">
        <v>46244</v>
      </c>
      <c r="D450" s="299" t="s">
        <v>977</v>
      </c>
      <c r="E450" s="522">
        <v>5.31</v>
      </c>
      <c r="F450" s="522"/>
      <c r="G450" s="333">
        <f t="shared" si="16"/>
        <v>2563.1299999999924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25">
      <c r="A451" s="329" t="s">
        <v>289</v>
      </c>
      <c r="B451" s="330">
        <v>8</v>
      </c>
      <c r="C451" s="298">
        <v>46244</v>
      </c>
      <c r="D451" s="299" t="s">
        <v>319</v>
      </c>
      <c r="E451" s="522">
        <v>9.5</v>
      </c>
      <c r="F451" s="522"/>
      <c r="G451" s="333">
        <f t="shared" si="16"/>
        <v>2568.4399999999923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25">
      <c r="A452" s="329" t="s">
        <v>289</v>
      </c>
      <c r="B452" s="330">
        <v>2</v>
      </c>
      <c r="C452" s="298">
        <v>46244</v>
      </c>
      <c r="D452" s="299" t="s">
        <v>334</v>
      </c>
      <c r="E452" s="522">
        <v>16.16</v>
      </c>
      <c r="F452" s="522"/>
      <c r="G452" s="333">
        <f t="shared" si="16"/>
        <v>2577.9399999999923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25">
      <c r="A453" s="329" t="s">
        <v>289</v>
      </c>
      <c r="B453" s="330">
        <v>5</v>
      </c>
      <c r="C453" s="298">
        <v>46243</v>
      </c>
      <c r="D453" s="299" t="s">
        <v>852</v>
      </c>
      <c r="E453" s="522">
        <v>10.68</v>
      </c>
      <c r="F453" s="522"/>
      <c r="G453" s="333">
        <f t="shared" si="16"/>
        <v>2594.0999999999922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25">
      <c r="A454" s="329" t="s">
        <v>287</v>
      </c>
      <c r="B454" s="330" t="s">
        <v>287</v>
      </c>
      <c r="C454" s="298">
        <v>46243</v>
      </c>
      <c r="D454" s="299" t="s">
        <v>843</v>
      </c>
      <c r="E454" s="522">
        <v>116.04</v>
      </c>
      <c r="F454" s="522">
        <v>116.04</v>
      </c>
      <c r="G454" s="333">
        <f t="shared" si="16"/>
        <v>2604.779999999992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25">
      <c r="A455" s="329" t="s">
        <v>289</v>
      </c>
      <c r="B455" s="330">
        <v>1</v>
      </c>
      <c r="C455" s="298">
        <v>46243</v>
      </c>
      <c r="D455" s="299" t="s">
        <v>306</v>
      </c>
      <c r="E455" s="522">
        <v>228.43</v>
      </c>
      <c r="F455" s="522"/>
      <c r="G455" s="333">
        <f t="shared" si="16"/>
        <v>2604.779999999992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25">
      <c r="A456" s="329" t="s">
        <v>289</v>
      </c>
      <c r="B456" s="330">
        <v>4</v>
      </c>
      <c r="C456" s="298">
        <v>46242</v>
      </c>
      <c r="D456" s="299" t="s">
        <v>319</v>
      </c>
      <c r="E456" s="522">
        <v>39.92</v>
      </c>
      <c r="F456" s="522"/>
      <c r="G456" s="333">
        <f t="shared" si="16"/>
        <v>2833.2099999999919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25">
      <c r="A457" s="329" t="s">
        <v>289</v>
      </c>
      <c r="B457" s="330">
        <v>4</v>
      </c>
      <c r="C457" s="298">
        <v>46242</v>
      </c>
      <c r="D457" s="299" t="s">
        <v>296</v>
      </c>
      <c r="E457" s="522">
        <v>73.16</v>
      </c>
      <c r="F457" s="522"/>
      <c r="G457" s="333">
        <f t="shared" si="16"/>
        <v>2873.1299999999919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25">
      <c r="A458" s="329" t="s">
        <v>289</v>
      </c>
      <c r="B458" s="330">
        <v>1</v>
      </c>
      <c r="C458" s="298">
        <v>46242</v>
      </c>
      <c r="D458" s="299" t="s">
        <v>300</v>
      </c>
      <c r="E458" s="522">
        <v>28.7</v>
      </c>
      <c r="F458" s="522"/>
      <c r="G458" s="333">
        <f t="shared" si="16"/>
        <v>2946.2899999999918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25">
      <c r="A459" s="329" t="s">
        <v>289</v>
      </c>
      <c r="B459" s="330">
        <v>2</v>
      </c>
      <c r="C459" s="298">
        <v>46242</v>
      </c>
      <c r="D459" s="299" t="s">
        <v>344</v>
      </c>
      <c r="E459" s="522">
        <v>121.55</v>
      </c>
      <c r="F459" s="522"/>
      <c r="G459" s="333">
        <f t="shared" si="16"/>
        <v>2974.9899999999916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25">
      <c r="A460" s="329" t="s">
        <v>289</v>
      </c>
      <c r="B460" s="330">
        <v>8</v>
      </c>
      <c r="C460" s="298">
        <v>46242</v>
      </c>
      <c r="D460" s="299" t="s">
        <v>1014</v>
      </c>
      <c r="E460" s="522">
        <v>25</v>
      </c>
      <c r="F460" s="522"/>
      <c r="G460" s="333">
        <f t="shared" si="16"/>
        <v>3096.5399999999918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25">
      <c r="A461" s="329" t="s">
        <v>289</v>
      </c>
      <c r="B461" s="330">
        <v>2</v>
      </c>
      <c r="C461" s="298">
        <v>46242</v>
      </c>
      <c r="D461" s="299" t="s">
        <v>352</v>
      </c>
      <c r="E461" s="522">
        <v>21.99</v>
      </c>
      <c r="F461" s="522"/>
      <c r="G461" s="333">
        <f t="shared" si="16"/>
        <v>3121.5399999999918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25">
      <c r="A462" s="329" t="s">
        <v>289</v>
      </c>
      <c r="B462" s="330">
        <v>5</v>
      </c>
      <c r="C462" s="298">
        <v>46242</v>
      </c>
      <c r="D462" s="299" t="s">
        <v>1017</v>
      </c>
      <c r="E462" s="522">
        <v>60</v>
      </c>
      <c r="F462" s="522"/>
      <c r="G462" s="333">
        <f t="shared" si="16"/>
        <v>3143.5299999999916</v>
      </c>
      <c r="H462" s="334" t="s">
        <v>298</v>
      </c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25">
      <c r="A463" s="329" t="s">
        <v>289</v>
      </c>
      <c r="B463" s="330">
        <v>8</v>
      </c>
      <c r="C463" s="298">
        <v>46241</v>
      </c>
      <c r="D463" s="299" t="s">
        <v>319</v>
      </c>
      <c r="E463" s="522">
        <v>19.690000000000001</v>
      </c>
      <c r="F463" s="522"/>
      <c r="G463" s="333">
        <f t="shared" si="16"/>
        <v>3203.5299999999916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25">
      <c r="A464" s="329" t="s">
        <v>289</v>
      </c>
      <c r="B464" s="330">
        <v>2</v>
      </c>
      <c r="C464" s="298">
        <v>46241</v>
      </c>
      <c r="D464" s="299" t="s">
        <v>296</v>
      </c>
      <c r="E464" s="522">
        <v>8.93</v>
      </c>
      <c r="F464" s="522"/>
      <c r="G464" s="333">
        <f t="shared" si="16"/>
        <v>3223.2199999999916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25">
      <c r="A465" s="329" t="s">
        <v>289</v>
      </c>
      <c r="B465" s="330">
        <v>6</v>
      </c>
      <c r="C465" s="298">
        <v>46241</v>
      </c>
      <c r="D465" s="299" t="s">
        <v>320</v>
      </c>
      <c r="E465" s="522">
        <v>178.24</v>
      </c>
      <c r="F465" s="522"/>
      <c r="G465" s="333">
        <f t="shared" si="16"/>
        <v>3232.1499999999915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25">
      <c r="A466" s="329" t="s">
        <v>289</v>
      </c>
      <c r="B466" s="330">
        <v>2</v>
      </c>
      <c r="C466" s="298">
        <v>46241</v>
      </c>
      <c r="D466" s="299" t="s">
        <v>403</v>
      </c>
      <c r="E466" s="522">
        <v>107.68</v>
      </c>
      <c r="F466" s="522"/>
      <c r="G466" s="333">
        <f t="shared" si="16"/>
        <v>3410.3899999999917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25">
      <c r="A467" s="329" t="s">
        <v>335</v>
      </c>
      <c r="B467" s="330" t="s">
        <v>335</v>
      </c>
      <c r="C467" s="298">
        <v>46241</v>
      </c>
      <c r="D467" s="299" t="s">
        <v>182</v>
      </c>
      <c r="E467" s="522">
        <v>83.63</v>
      </c>
      <c r="F467" s="522"/>
      <c r="G467" s="333">
        <f t="shared" si="16"/>
        <v>3518.0699999999915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25">
      <c r="A468" s="329" t="s">
        <v>294</v>
      </c>
      <c r="B468" s="330">
        <v>9</v>
      </c>
      <c r="C468" s="298">
        <v>46241</v>
      </c>
      <c r="D468" s="299" t="s">
        <v>58</v>
      </c>
      <c r="E468" s="522">
        <v>1231.68</v>
      </c>
      <c r="F468" s="522"/>
      <c r="G468" s="333">
        <f t="shared" si="16"/>
        <v>3601.6999999999916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25">
      <c r="A469" s="329" t="s">
        <v>289</v>
      </c>
      <c r="B469" s="330">
        <v>2</v>
      </c>
      <c r="C469" s="298">
        <v>46240</v>
      </c>
      <c r="D469" s="299" t="s">
        <v>1015</v>
      </c>
      <c r="E469" s="522">
        <v>33.700000000000003</v>
      </c>
      <c r="F469" s="522"/>
      <c r="G469" s="333">
        <f t="shared" si="16"/>
        <v>4833.3799999999919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25">
      <c r="A470" s="329" t="s">
        <v>289</v>
      </c>
      <c r="B470" s="330">
        <v>8</v>
      </c>
      <c r="C470" s="298">
        <v>46240</v>
      </c>
      <c r="D470" s="299" t="s">
        <v>346</v>
      </c>
      <c r="E470" s="522">
        <v>23.33</v>
      </c>
      <c r="F470" s="522"/>
      <c r="G470" s="333">
        <f t="shared" si="16"/>
        <v>4867.0799999999917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25">
      <c r="A471" s="329" t="s">
        <v>294</v>
      </c>
      <c r="B471" s="330">
        <v>14</v>
      </c>
      <c r="C471" s="298">
        <v>46240</v>
      </c>
      <c r="D471" s="299" t="s">
        <v>956</v>
      </c>
      <c r="E471" s="522">
        <v>66.67</v>
      </c>
      <c r="F471" s="522"/>
      <c r="G471" s="333">
        <f t="shared" si="16"/>
        <v>4890.4099999999917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25">
      <c r="A472" s="329" t="s">
        <v>289</v>
      </c>
      <c r="B472" s="330">
        <v>6</v>
      </c>
      <c r="C472" s="298">
        <v>46240</v>
      </c>
      <c r="D472" s="299" t="s">
        <v>343</v>
      </c>
      <c r="E472" s="522">
        <v>75</v>
      </c>
      <c r="F472" s="522"/>
      <c r="G472" s="333">
        <f t="shared" si="16"/>
        <v>4957.0799999999917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25">
      <c r="A473" s="329" t="s">
        <v>294</v>
      </c>
      <c r="B473" s="330">
        <v>13</v>
      </c>
      <c r="C473" s="298">
        <v>46240</v>
      </c>
      <c r="D473" s="299" t="s">
        <v>182</v>
      </c>
      <c r="E473" s="522">
        <v>331.81</v>
      </c>
      <c r="F473" s="522"/>
      <c r="G473" s="333">
        <f t="shared" si="16"/>
        <v>5032.0799999999917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25">
      <c r="A474" s="329" t="s">
        <v>291</v>
      </c>
      <c r="B474" s="330">
        <v>39</v>
      </c>
      <c r="C474" s="298">
        <v>46240</v>
      </c>
      <c r="D474" s="299" t="s">
        <v>292</v>
      </c>
      <c r="E474" s="522"/>
      <c r="F474" s="522">
        <v>2763.78</v>
      </c>
      <c r="G474" s="333">
        <f t="shared" si="16"/>
        <v>5363.8899999999921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25">
      <c r="A475" s="329" t="s">
        <v>289</v>
      </c>
      <c r="B475" s="330">
        <v>2</v>
      </c>
      <c r="C475" s="298">
        <v>46239</v>
      </c>
      <c r="D475" s="299" t="s">
        <v>352</v>
      </c>
      <c r="E475" s="522">
        <v>36.549999999999997</v>
      </c>
      <c r="F475" s="522"/>
      <c r="G475" s="333">
        <f t="shared" si="16"/>
        <v>2600.1099999999915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25">
      <c r="A476" s="329" t="s">
        <v>289</v>
      </c>
      <c r="B476" s="330">
        <v>4</v>
      </c>
      <c r="C476" s="298">
        <v>46239</v>
      </c>
      <c r="D476" s="299" t="s">
        <v>310</v>
      </c>
      <c r="E476" s="522">
        <v>40.76</v>
      </c>
      <c r="F476" s="522"/>
      <c r="G476" s="333">
        <f t="shared" si="16"/>
        <v>2636.6599999999917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25">
      <c r="A477" s="329" t="s">
        <v>289</v>
      </c>
      <c r="B477" s="330">
        <v>3</v>
      </c>
      <c r="C477" s="298">
        <v>46239</v>
      </c>
      <c r="D477" s="299" t="s">
        <v>310</v>
      </c>
      <c r="E477" s="522">
        <v>5.86</v>
      </c>
      <c r="F477" s="522"/>
      <c r="G477" s="333">
        <f t="shared" si="16"/>
        <v>2677.4199999999919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25">
      <c r="A478" s="329" t="s">
        <v>289</v>
      </c>
      <c r="B478" s="330">
        <v>8</v>
      </c>
      <c r="C478" s="298">
        <v>46239</v>
      </c>
      <c r="D478" s="299" t="s">
        <v>296</v>
      </c>
      <c r="E478" s="522">
        <v>63.22</v>
      </c>
      <c r="F478" s="522"/>
      <c r="G478" s="333">
        <f t="shared" si="16"/>
        <v>2683.279999999992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25">
      <c r="A479" s="329" t="s">
        <v>289</v>
      </c>
      <c r="B479" s="330">
        <v>8</v>
      </c>
      <c r="C479" s="298">
        <v>46239</v>
      </c>
      <c r="D479" s="299" t="s">
        <v>1010</v>
      </c>
      <c r="E479" s="522">
        <v>49.41</v>
      </c>
      <c r="F479" s="522"/>
      <c r="G479" s="333">
        <f t="shared" si="16"/>
        <v>2746.4999999999918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25">
      <c r="A480" s="329" t="s">
        <v>289</v>
      </c>
      <c r="B480" s="330">
        <v>5</v>
      </c>
      <c r="C480" s="298">
        <v>46239</v>
      </c>
      <c r="D480" s="299" t="s">
        <v>1011</v>
      </c>
      <c r="E480" s="522">
        <v>-60</v>
      </c>
      <c r="F480" s="522"/>
      <c r="G480" s="333">
        <f t="shared" si="16"/>
        <v>2795.9099999999917</v>
      </c>
      <c r="H480" s="334" t="s">
        <v>298</v>
      </c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25">
      <c r="A481" s="329" t="s">
        <v>289</v>
      </c>
      <c r="B481" s="330">
        <v>5</v>
      </c>
      <c r="C481" s="298">
        <v>46239</v>
      </c>
      <c r="D481" s="299" t="s">
        <v>1011</v>
      </c>
      <c r="E481" s="522">
        <v>263.89</v>
      </c>
      <c r="F481" s="522"/>
      <c r="G481" s="333">
        <f t="shared" ref="G481:G511" si="17">G482-E481+F481</f>
        <v>2735.9099999999917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25">
      <c r="A482" s="329" t="s">
        <v>289</v>
      </c>
      <c r="B482" s="330">
        <v>5</v>
      </c>
      <c r="C482" s="298">
        <v>46239</v>
      </c>
      <c r="D482" s="299" t="s">
        <v>1012</v>
      </c>
      <c r="E482" s="522">
        <v>25</v>
      </c>
      <c r="F482" s="522"/>
      <c r="G482" s="333">
        <f t="shared" si="17"/>
        <v>2999.7999999999915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25">
      <c r="A483" s="329" t="s">
        <v>289</v>
      </c>
      <c r="B483" s="330">
        <v>8</v>
      </c>
      <c r="C483" s="298">
        <v>46239</v>
      </c>
      <c r="D483" s="299" t="s">
        <v>1013</v>
      </c>
      <c r="E483" s="522">
        <v>36.81</v>
      </c>
      <c r="F483" s="522"/>
      <c r="G483" s="333">
        <f t="shared" si="17"/>
        <v>3024.7999999999915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25">
      <c r="A484" s="329" t="s">
        <v>291</v>
      </c>
      <c r="B484" s="330">
        <v>40</v>
      </c>
      <c r="C484" s="298">
        <v>46239</v>
      </c>
      <c r="D484" s="299" t="s">
        <v>316</v>
      </c>
      <c r="E484" s="522"/>
      <c r="F484" s="522">
        <v>837.18</v>
      </c>
      <c r="G484" s="333">
        <f t="shared" si="17"/>
        <v>3061.6099999999915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25">
      <c r="A485" s="329" t="s">
        <v>289</v>
      </c>
      <c r="B485" s="330">
        <v>6</v>
      </c>
      <c r="C485" s="298">
        <v>46238</v>
      </c>
      <c r="D485" s="299" t="s">
        <v>1008</v>
      </c>
      <c r="E485" s="522">
        <v>10</v>
      </c>
      <c r="F485" s="522"/>
      <c r="G485" s="333">
        <f t="shared" si="17"/>
        <v>2224.4299999999917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25">
      <c r="A486" s="329" t="s">
        <v>294</v>
      </c>
      <c r="B486" s="330">
        <v>17</v>
      </c>
      <c r="C486" s="298">
        <v>46238</v>
      </c>
      <c r="D486" s="299" t="s">
        <v>369</v>
      </c>
      <c r="E486" s="522">
        <v>99</v>
      </c>
      <c r="F486" s="522"/>
      <c r="G486" s="333">
        <f t="shared" si="17"/>
        <v>2234.4299999999917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25">
      <c r="A487" s="329" t="s">
        <v>294</v>
      </c>
      <c r="B487" s="330">
        <v>14</v>
      </c>
      <c r="C487" s="298">
        <v>46238</v>
      </c>
      <c r="D487" s="299" t="s">
        <v>366</v>
      </c>
      <c r="E487" s="522">
        <v>70.25</v>
      </c>
      <c r="F487" s="522"/>
      <c r="G487" s="333">
        <f t="shared" si="17"/>
        <v>2333.4299999999917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25">
      <c r="A488" s="329" t="s">
        <v>284</v>
      </c>
      <c r="B488" s="330">
        <v>37</v>
      </c>
      <c r="C488" s="298">
        <v>46238</v>
      </c>
      <c r="D488" s="299" t="s">
        <v>373</v>
      </c>
      <c r="E488" s="522">
        <v>50</v>
      </c>
      <c r="F488" s="522"/>
      <c r="G488" s="333">
        <f t="shared" si="17"/>
        <v>2403.6799999999917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25">
      <c r="A489" s="329" t="s">
        <v>289</v>
      </c>
      <c r="B489" s="330">
        <v>4</v>
      </c>
      <c r="C489" s="298">
        <v>46237</v>
      </c>
      <c r="D489" s="299" t="s">
        <v>296</v>
      </c>
      <c r="E489" s="522">
        <v>41.93</v>
      </c>
      <c r="F489" s="522"/>
      <c r="G489" s="333">
        <f t="shared" si="17"/>
        <v>2453.6799999999917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25">
      <c r="A490" s="329" t="s">
        <v>289</v>
      </c>
      <c r="B490" s="330">
        <v>2</v>
      </c>
      <c r="C490" s="298">
        <v>46237</v>
      </c>
      <c r="D490" s="299" t="s">
        <v>334</v>
      </c>
      <c r="E490" s="522">
        <v>15.09</v>
      </c>
      <c r="F490" s="522"/>
      <c r="G490" s="333">
        <f t="shared" si="17"/>
        <v>2495.6099999999915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25">
      <c r="A491" s="329" t="s">
        <v>294</v>
      </c>
      <c r="B491" s="330">
        <v>22</v>
      </c>
      <c r="C491" s="298">
        <v>46237</v>
      </c>
      <c r="D491" s="299" t="s">
        <v>951</v>
      </c>
      <c r="E491" s="522">
        <v>12.77</v>
      </c>
      <c r="F491" s="522"/>
      <c r="G491" s="333">
        <f t="shared" si="17"/>
        <v>2510.6999999999916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25">
      <c r="A492" s="329" t="s">
        <v>289</v>
      </c>
      <c r="B492" s="330">
        <v>1</v>
      </c>
      <c r="C492" s="298">
        <v>46236</v>
      </c>
      <c r="D492" s="299" t="s">
        <v>306</v>
      </c>
      <c r="E492" s="522">
        <v>132.79</v>
      </c>
      <c r="F492" s="522"/>
      <c r="G492" s="333">
        <f t="shared" si="17"/>
        <v>2523.4699999999916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25">
      <c r="A493" s="329" t="s">
        <v>289</v>
      </c>
      <c r="B493" s="330">
        <v>2</v>
      </c>
      <c r="C493" s="298">
        <v>46236</v>
      </c>
      <c r="D493" s="299" t="s">
        <v>357</v>
      </c>
      <c r="E493" s="522">
        <v>10.25</v>
      </c>
      <c r="F493" s="522"/>
      <c r="G493" s="333">
        <f t="shared" si="17"/>
        <v>2656.2599999999916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25">
      <c r="A494" s="329" t="s">
        <v>289</v>
      </c>
      <c r="B494" s="330">
        <v>6</v>
      </c>
      <c r="C494" s="298">
        <v>46236</v>
      </c>
      <c r="D494" s="299" t="s">
        <v>300</v>
      </c>
      <c r="E494" s="522">
        <v>24.48</v>
      </c>
      <c r="F494" s="522"/>
      <c r="G494" s="333">
        <f t="shared" si="17"/>
        <v>2666.5099999999916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25">
      <c r="A495" s="329" t="s">
        <v>289</v>
      </c>
      <c r="B495" s="330">
        <v>4</v>
      </c>
      <c r="C495" s="298">
        <v>46236</v>
      </c>
      <c r="D495" s="299" t="s">
        <v>453</v>
      </c>
      <c r="E495" s="522">
        <v>40.21</v>
      </c>
      <c r="F495" s="522"/>
      <c r="G495" s="333">
        <f t="shared" si="17"/>
        <v>2690.9899999999916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25">
      <c r="A496" s="329" t="s">
        <v>289</v>
      </c>
      <c r="B496" s="330">
        <v>8</v>
      </c>
      <c r="C496" s="298">
        <v>46235</v>
      </c>
      <c r="D496" s="299" t="s">
        <v>1006</v>
      </c>
      <c r="E496" s="522">
        <v>22.12</v>
      </c>
      <c r="F496" s="522"/>
      <c r="G496" s="333">
        <f t="shared" si="17"/>
        <v>2731.1999999999916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25">
      <c r="A497" s="329" t="s">
        <v>289</v>
      </c>
      <c r="B497" s="330">
        <v>5</v>
      </c>
      <c r="C497" s="298">
        <v>46235</v>
      </c>
      <c r="D497" s="299" t="s">
        <v>1007</v>
      </c>
      <c r="E497" s="522">
        <v>40</v>
      </c>
      <c r="F497" s="522"/>
      <c r="G497" s="333">
        <f t="shared" si="17"/>
        <v>2753.3199999999915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25">
      <c r="A498" s="329" t="s">
        <v>289</v>
      </c>
      <c r="B498" s="330">
        <v>8</v>
      </c>
      <c r="C498" s="298">
        <v>46235</v>
      </c>
      <c r="D498" s="299" t="s">
        <v>319</v>
      </c>
      <c r="E498" s="522">
        <v>8.86</v>
      </c>
      <c r="F498" s="522"/>
      <c r="G498" s="333">
        <f t="shared" si="17"/>
        <v>2793.3199999999915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25">
      <c r="A499" s="329" t="s">
        <v>289</v>
      </c>
      <c r="B499" s="330">
        <v>5</v>
      </c>
      <c r="C499" s="298">
        <v>46235</v>
      </c>
      <c r="D499" s="299" t="s">
        <v>482</v>
      </c>
      <c r="E499" s="522">
        <v>52.06</v>
      </c>
      <c r="F499" s="522"/>
      <c r="G499" s="333">
        <f t="shared" si="17"/>
        <v>2802.1799999999917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25">
      <c r="A500" s="329" t="s">
        <v>289</v>
      </c>
      <c r="B500" s="330">
        <v>6</v>
      </c>
      <c r="C500" s="298">
        <v>46235</v>
      </c>
      <c r="D500" s="299" t="s">
        <v>482</v>
      </c>
      <c r="E500" s="522">
        <v>52.06</v>
      </c>
      <c r="F500" s="522"/>
      <c r="G500" s="333">
        <f t="shared" si="17"/>
        <v>2854.2399999999916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25">
      <c r="A501" s="329" t="s">
        <v>294</v>
      </c>
      <c r="B501" s="330">
        <v>22</v>
      </c>
      <c r="C501" s="298">
        <v>46235</v>
      </c>
      <c r="D501" s="299" t="s">
        <v>374</v>
      </c>
      <c r="E501" s="522">
        <v>6.37</v>
      </c>
      <c r="F501" s="522"/>
      <c r="G501" s="333">
        <f t="shared" si="17"/>
        <v>2906.2999999999915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25">
      <c r="A502" s="329" t="s">
        <v>287</v>
      </c>
      <c r="B502" s="330" t="s">
        <v>287</v>
      </c>
      <c r="C502" s="298">
        <v>46235</v>
      </c>
      <c r="D502" s="299" t="s">
        <v>1005</v>
      </c>
      <c r="E502" s="522">
        <v>121.4</v>
      </c>
      <c r="F502" s="522">
        <v>121.4</v>
      </c>
      <c r="G502" s="333">
        <f t="shared" si="17"/>
        <v>2912.6699999999914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25">
      <c r="A503" s="329" t="s">
        <v>289</v>
      </c>
      <c r="B503" s="330">
        <v>6</v>
      </c>
      <c r="C503" s="298">
        <v>46235</v>
      </c>
      <c r="D503" s="299" t="s">
        <v>1016</v>
      </c>
      <c r="E503" s="522">
        <v>-25.39</v>
      </c>
      <c r="F503" s="522"/>
      <c r="G503" s="333">
        <f t="shared" si="17"/>
        <v>2912.6699999999914</v>
      </c>
      <c r="H503" s="334" t="s">
        <v>298</v>
      </c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25">
      <c r="A504" s="329" t="s">
        <v>287</v>
      </c>
      <c r="B504" s="330" t="s">
        <v>287</v>
      </c>
      <c r="C504" s="298">
        <v>46235</v>
      </c>
      <c r="D504" s="299" t="s">
        <v>984</v>
      </c>
      <c r="E504" s="522"/>
      <c r="F504" s="522">
        <v>174.61</v>
      </c>
      <c r="G504" s="333">
        <f t="shared" si="17"/>
        <v>2887.2799999999916</v>
      </c>
      <c r="H504" s="334" t="s">
        <v>298</v>
      </c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25">
      <c r="A505" s="329" t="s">
        <v>287</v>
      </c>
      <c r="B505" s="330" t="s">
        <v>287</v>
      </c>
      <c r="C505" s="298">
        <v>46235</v>
      </c>
      <c r="D505" s="299" t="s">
        <v>984</v>
      </c>
      <c r="E505" s="522">
        <v>174.61</v>
      </c>
      <c r="F505" s="522"/>
      <c r="G505" s="333">
        <f t="shared" si="17"/>
        <v>2712.6699999999914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25">
      <c r="A506" s="329" t="s">
        <v>284</v>
      </c>
      <c r="B506" s="330">
        <v>37</v>
      </c>
      <c r="C506" s="298">
        <v>46234</v>
      </c>
      <c r="D506" s="299" t="s">
        <v>1002</v>
      </c>
      <c r="E506" s="522">
        <v>8746.27</v>
      </c>
      <c r="F506" s="522"/>
      <c r="G506" s="333">
        <f t="shared" si="17"/>
        <v>2887.2799999999916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25">
      <c r="A507" s="329" t="s">
        <v>286</v>
      </c>
      <c r="B507" s="330">
        <v>25</v>
      </c>
      <c r="C507" s="298">
        <v>46234</v>
      </c>
      <c r="D507" s="298" t="s">
        <v>204</v>
      </c>
      <c r="E507" s="331">
        <v>350</v>
      </c>
      <c r="F507" s="522"/>
      <c r="G507" s="333">
        <f t="shared" si="17"/>
        <v>11633.549999999992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25">
      <c r="A508" s="329" t="s">
        <v>286</v>
      </c>
      <c r="B508" s="330">
        <v>26</v>
      </c>
      <c r="C508" s="298">
        <v>46234</v>
      </c>
      <c r="D508" s="298" t="s">
        <v>205</v>
      </c>
      <c r="E508" s="331">
        <v>320</v>
      </c>
      <c r="F508" s="522"/>
      <c r="G508" s="333">
        <f t="shared" si="17"/>
        <v>11983.549999999992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25">
      <c r="A509" s="329" t="s">
        <v>286</v>
      </c>
      <c r="B509" s="330">
        <v>27</v>
      </c>
      <c r="C509" s="298">
        <v>46234</v>
      </c>
      <c r="D509" s="298" t="s">
        <v>206</v>
      </c>
      <c r="E509" s="331">
        <v>25</v>
      </c>
      <c r="F509" s="522"/>
      <c r="G509" s="333">
        <f t="shared" si="17"/>
        <v>12303.549999999992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25">
      <c r="A510" s="329" t="s">
        <v>286</v>
      </c>
      <c r="B510" s="330">
        <v>28</v>
      </c>
      <c r="C510" s="298">
        <v>46234</v>
      </c>
      <c r="D510" s="298" t="s">
        <v>207</v>
      </c>
      <c r="E510" s="331">
        <v>25</v>
      </c>
      <c r="F510" s="522"/>
      <c r="G510" s="333">
        <f t="shared" si="17"/>
        <v>12328.549999999992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25">
      <c r="A511" s="329" t="s">
        <v>286</v>
      </c>
      <c r="B511" s="330">
        <v>29</v>
      </c>
      <c r="C511" s="298">
        <v>46234</v>
      </c>
      <c r="D511" s="298" t="s">
        <v>208</v>
      </c>
      <c r="E511" s="331">
        <v>45</v>
      </c>
      <c r="F511" s="522"/>
      <c r="G511" s="333">
        <f t="shared" si="17"/>
        <v>12353.549999999992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25">
      <c r="A512" s="329" t="s">
        <v>286</v>
      </c>
      <c r="B512" s="330">
        <v>30</v>
      </c>
      <c r="C512" s="298">
        <v>46234</v>
      </c>
      <c r="D512" s="298" t="s">
        <v>209</v>
      </c>
      <c r="E512" s="331">
        <v>400</v>
      </c>
      <c r="F512" s="522"/>
      <c r="G512" s="333">
        <f t="shared" ref="G512:G534" si="18">G513-E512+F512</f>
        <v>12398.549999999992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25">
      <c r="A513" s="329" t="s">
        <v>286</v>
      </c>
      <c r="B513" s="330">
        <v>31</v>
      </c>
      <c r="C513" s="298">
        <v>46234</v>
      </c>
      <c r="D513" s="298" t="s">
        <v>210</v>
      </c>
      <c r="E513" s="331">
        <v>375</v>
      </c>
      <c r="F513" s="522"/>
      <c r="G513" s="333">
        <f t="shared" si="18"/>
        <v>12798.549999999992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25">
      <c r="A514" s="329" t="s">
        <v>286</v>
      </c>
      <c r="B514" s="330">
        <v>32</v>
      </c>
      <c r="C514" s="298">
        <v>46234</v>
      </c>
      <c r="D514" s="298" t="s">
        <v>211</v>
      </c>
      <c r="E514" s="331">
        <v>100</v>
      </c>
      <c r="F514" s="522"/>
      <c r="G514" s="333">
        <f t="shared" si="18"/>
        <v>13173.549999999992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25">
      <c r="A515" s="329" t="s">
        <v>286</v>
      </c>
      <c r="B515" s="330">
        <v>33</v>
      </c>
      <c r="C515" s="298">
        <v>46234</v>
      </c>
      <c r="D515" s="298" t="s">
        <v>212</v>
      </c>
      <c r="E515" s="331">
        <v>85</v>
      </c>
      <c r="F515" s="522"/>
      <c r="G515" s="333">
        <f t="shared" si="18"/>
        <v>13273.549999999992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25">
      <c r="A516" s="329" t="s">
        <v>286</v>
      </c>
      <c r="B516" s="330">
        <v>34</v>
      </c>
      <c r="C516" s="298">
        <v>46234</v>
      </c>
      <c r="D516" s="298" t="s">
        <v>213</v>
      </c>
      <c r="E516" s="331">
        <v>230</v>
      </c>
      <c r="F516" s="522"/>
      <c r="G516" s="333">
        <f t="shared" si="18"/>
        <v>13358.549999999992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25">
      <c r="A517" s="329" t="s">
        <v>286</v>
      </c>
      <c r="B517" s="330">
        <v>35</v>
      </c>
      <c r="C517" s="298">
        <v>46234</v>
      </c>
      <c r="D517" s="298" t="s">
        <v>214</v>
      </c>
      <c r="E517" s="331">
        <v>45</v>
      </c>
      <c r="F517" s="522"/>
      <c r="G517" s="333">
        <f t="shared" si="18"/>
        <v>13588.549999999992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25">
      <c r="A518" s="329" t="s">
        <v>291</v>
      </c>
      <c r="B518" s="330">
        <v>38</v>
      </c>
      <c r="C518" s="298">
        <v>46234</v>
      </c>
      <c r="D518" s="299" t="s">
        <v>293</v>
      </c>
      <c r="E518" s="522"/>
      <c r="F518" s="522">
        <v>4720.8599999999997</v>
      </c>
      <c r="G518" s="333">
        <f t="shared" si="18"/>
        <v>13633.549999999992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25">
      <c r="A519" s="329" t="s">
        <v>294</v>
      </c>
      <c r="B519" s="330">
        <v>10</v>
      </c>
      <c r="C519" s="298">
        <v>46234</v>
      </c>
      <c r="D519" s="299" t="s">
        <v>176</v>
      </c>
      <c r="E519" s="522">
        <v>17.899999999999999</v>
      </c>
      <c r="F519" s="522"/>
      <c r="G519" s="333">
        <f t="shared" si="18"/>
        <v>8912.6899999999932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25">
      <c r="A520" s="329" t="s">
        <v>289</v>
      </c>
      <c r="B520" s="330">
        <v>5</v>
      </c>
      <c r="C520" s="298">
        <v>46233</v>
      </c>
      <c r="D520" s="299" t="s">
        <v>482</v>
      </c>
      <c r="E520" s="522">
        <v>20.59</v>
      </c>
      <c r="F520" s="522"/>
      <c r="G520" s="333">
        <f t="shared" si="18"/>
        <v>8930.5899999999929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25">
      <c r="A521" s="329" t="s">
        <v>289</v>
      </c>
      <c r="B521" s="330">
        <v>2</v>
      </c>
      <c r="C521" s="298">
        <v>46233</v>
      </c>
      <c r="D521" s="299" t="s">
        <v>385</v>
      </c>
      <c r="E521" s="522">
        <v>23.87</v>
      </c>
      <c r="F521" s="522"/>
      <c r="G521" s="333">
        <f t="shared" si="18"/>
        <v>8951.179999999993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25">
      <c r="A522" s="329" t="s">
        <v>289</v>
      </c>
      <c r="B522" s="330">
        <v>6</v>
      </c>
      <c r="C522" s="298">
        <v>46233</v>
      </c>
      <c r="D522" s="299" t="s">
        <v>1001</v>
      </c>
      <c r="E522" s="522">
        <v>-100</v>
      </c>
      <c r="F522" s="522"/>
      <c r="G522" s="333">
        <f t="shared" si="18"/>
        <v>8975.0499999999938</v>
      </c>
      <c r="H522" s="334" t="s">
        <v>298</v>
      </c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25">
      <c r="A523" s="329" t="s">
        <v>289</v>
      </c>
      <c r="B523" s="330">
        <v>6</v>
      </c>
      <c r="C523" s="298">
        <v>46233</v>
      </c>
      <c r="D523" s="299" t="s">
        <v>998</v>
      </c>
      <c r="E523" s="522">
        <v>-100</v>
      </c>
      <c r="F523" s="522"/>
      <c r="G523" s="333">
        <f t="shared" si="18"/>
        <v>8875.0499999999938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25">
      <c r="A524" s="329" t="s">
        <v>289</v>
      </c>
      <c r="B524" s="330">
        <v>2</v>
      </c>
      <c r="C524" s="298">
        <v>46233</v>
      </c>
      <c r="D524" s="299" t="s">
        <v>1004</v>
      </c>
      <c r="E524" s="522">
        <v>16</v>
      </c>
      <c r="F524" s="522"/>
      <c r="G524" s="333">
        <f t="shared" si="18"/>
        <v>8775.0499999999938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25">
      <c r="A525" s="329" t="s">
        <v>289</v>
      </c>
      <c r="B525" s="330">
        <v>2</v>
      </c>
      <c r="C525" s="298">
        <v>46232</v>
      </c>
      <c r="D525" s="299" t="s">
        <v>308</v>
      </c>
      <c r="E525" s="522">
        <v>60.77</v>
      </c>
      <c r="F525" s="522"/>
      <c r="G525" s="333">
        <f t="shared" si="18"/>
        <v>8791.0499999999938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25">
      <c r="A526" s="329" t="s">
        <v>294</v>
      </c>
      <c r="B526" s="330">
        <v>21</v>
      </c>
      <c r="C526" s="298">
        <v>46232</v>
      </c>
      <c r="D526" s="299" t="s">
        <v>194</v>
      </c>
      <c r="E526" s="522">
        <v>31.47</v>
      </c>
      <c r="F526" s="522"/>
      <c r="G526" s="333">
        <f t="shared" si="18"/>
        <v>8851.8199999999943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25">
      <c r="A527" s="329" t="s">
        <v>294</v>
      </c>
      <c r="B527" s="330">
        <v>21</v>
      </c>
      <c r="C527" s="298">
        <v>46232</v>
      </c>
      <c r="D527" s="299" t="s">
        <v>194</v>
      </c>
      <c r="E527" s="522">
        <v>16.2</v>
      </c>
      <c r="F527" s="522"/>
      <c r="G527" s="333">
        <f t="shared" si="18"/>
        <v>8883.2899999999936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25">
      <c r="A528" s="329" t="s">
        <v>289</v>
      </c>
      <c r="B528" s="330">
        <v>2</v>
      </c>
      <c r="C528" s="298">
        <v>46232</v>
      </c>
      <c r="D528" s="299" t="s">
        <v>345</v>
      </c>
      <c r="E528" s="522">
        <v>11.43</v>
      </c>
      <c r="F528" s="522"/>
      <c r="G528" s="333">
        <f t="shared" si="18"/>
        <v>8899.4899999999943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25">
      <c r="A529" s="329" t="s">
        <v>289</v>
      </c>
      <c r="B529" s="330">
        <v>2</v>
      </c>
      <c r="C529" s="298">
        <v>46232</v>
      </c>
      <c r="D529" s="299" t="s">
        <v>357</v>
      </c>
      <c r="E529" s="522">
        <v>9.9700000000000006</v>
      </c>
      <c r="F529" s="522"/>
      <c r="G529" s="333">
        <f t="shared" si="18"/>
        <v>8910.9199999999946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25">
      <c r="A530" s="329" t="s">
        <v>289</v>
      </c>
      <c r="B530" s="330">
        <v>5</v>
      </c>
      <c r="C530" s="298">
        <v>46232</v>
      </c>
      <c r="D530" s="299" t="s">
        <v>482</v>
      </c>
      <c r="E530" s="522">
        <v>82.36</v>
      </c>
      <c r="F530" s="522"/>
      <c r="G530" s="333">
        <f t="shared" si="18"/>
        <v>8920.889999999994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25">
      <c r="A531" s="329" t="s">
        <v>294</v>
      </c>
      <c r="B531" s="330">
        <v>24</v>
      </c>
      <c r="C531" s="298">
        <v>46232</v>
      </c>
      <c r="D531" s="299" t="s">
        <v>858</v>
      </c>
      <c r="E531" s="522">
        <v>92.25</v>
      </c>
      <c r="F531" s="522"/>
      <c r="G531" s="333">
        <f t="shared" si="18"/>
        <v>9003.2499999999945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25">
      <c r="A532" s="329" t="s">
        <v>289</v>
      </c>
      <c r="B532" s="330">
        <v>4</v>
      </c>
      <c r="C532" s="298">
        <v>46232</v>
      </c>
      <c r="D532" s="299" t="s">
        <v>296</v>
      </c>
      <c r="E532" s="522">
        <v>39.5</v>
      </c>
      <c r="F532" s="522"/>
      <c r="G532" s="333">
        <f t="shared" si="18"/>
        <v>9095.4999999999945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25">
      <c r="A533" s="329" t="s">
        <v>289</v>
      </c>
      <c r="B533" s="330">
        <v>2</v>
      </c>
      <c r="C533" s="298">
        <v>46232</v>
      </c>
      <c r="D533" s="299" t="s">
        <v>296</v>
      </c>
      <c r="E533" s="522">
        <v>15.1</v>
      </c>
      <c r="F533" s="522"/>
      <c r="G533" s="333">
        <f t="shared" si="18"/>
        <v>9134.9999999999945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25">
      <c r="A534" s="329" t="s">
        <v>289</v>
      </c>
      <c r="B534" s="330">
        <v>2</v>
      </c>
      <c r="C534" s="298">
        <v>46232</v>
      </c>
      <c r="D534" s="299" t="s">
        <v>334</v>
      </c>
      <c r="E534" s="522">
        <v>17.68</v>
      </c>
      <c r="F534" s="522"/>
      <c r="G534" s="333">
        <f t="shared" si="18"/>
        <v>9150.0999999999949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25">
      <c r="A535" s="329" t="s">
        <v>289</v>
      </c>
      <c r="B535" s="330">
        <v>5</v>
      </c>
      <c r="C535" s="298">
        <v>46232</v>
      </c>
      <c r="D535" s="299" t="s">
        <v>986</v>
      </c>
      <c r="E535" s="522">
        <v>-205</v>
      </c>
      <c r="F535" s="522"/>
      <c r="G535" s="333">
        <f t="shared" ref="G535:G597" si="19">G536-E535+F535</f>
        <v>9167.7799999999952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25">
      <c r="A536" s="329" t="s">
        <v>294</v>
      </c>
      <c r="B536" s="330">
        <v>20</v>
      </c>
      <c r="C536" s="298">
        <v>46232</v>
      </c>
      <c r="D536" s="299" t="s">
        <v>193</v>
      </c>
      <c r="E536" s="522">
        <v>600</v>
      </c>
      <c r="F536" s="522"/>
      <c r="G536" s="333">
        <f t="shared" si="19"/>
        <v>8962.7799999999952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25">
      <c r="A537" s="329" t="s">
        <v>287</v>
      </c>
      <c r="B537" s="330" t="s">
        <v>287</v>
      </c>
      <c r="C537" s="298">
        <v>46231</v>
      </c>
      <c r="D537" s="299" t="s">
        <v>523</v>
      </c>
      <c r="E537" s="522">
        <v>1171.3800000000001</v>
      </c>
      <c r="F537" s="522">
        <v>1171.3800000000001</v>
      </c>
      <c r="G537" s="333">
        <f t="shared" si="19"/>
        <v>9562.7799999999952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25">
      <c r="A538" s="329" t="s">
        <v>289</v>
      </c>
      <c r="B538" s="330">
        <v>2</v>
      </c>
      <c r="C538" s="298">
        <v>46231</v>
      </c>
      <c r="D538" s="299" t="s">
        <v>334</v>
      </c>
      <c r="E538" s="522">
        <v>11.58</v>
      </c>
      <c r="F538" s="522"/>
      <c r="G538" s="333">
        <f t="shared" si="19"/>
        <v>9562.7799999999934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25">
      <c r="A539" s="329" t="s">
        <v>294</v>
      </c>
      <c r="B539" s="330">
        <v>42</v>
      </c>
      <c r="C539" s="298">
        <v>46231</v>
      </c>
      <c r="D539" s="299" t="s">
        <v>200</v>
      </c>
      <c r="E539" s="522">
        <v>59</v>
      </c>
      <c r="F539" s="522"/>
      <c r="G539" s="333">
        <f t="shared" si="19"/>
        <v>9574.3599999999933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25">
      <c r="A540" s="329" t="s">
        <v>294</v>
      </c>
      <c r="B540" s="330">
        <v>43</v>
      </c>
      <c r="C540" s="298">
        <v>46231</v>
      </c>
      <c r="D540" s="299" t="s">
        <v>201</v>
      </c>
      <c r="E540" s="522">
        <v>50.92</v>
      </c>
      <c r="F540" s="522"/>
      <c r="G540" s="333">
        <f t="shared" si="19"/>
        <v>9633.3599999999933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25">
      <c r="A541" s="329" t="s">
        <v>289</v>
      </c>
      <c r="B541" s="330">
        <v>8</v>
      </c>
      <c r="C541" s="298">
        <v>46231</v>
      </c>
      <c r="D541" s="299" t="s">
        <v>308</v>
      </c>
      <c r="E541" s="522">
        <v>71.75</v>
      </c>
      <c r="F541" s="522"/>
      <c r="G541" s="333">
        <f t="shared" si="19"/>
        <v>9684.2799999999934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25">
      <c r="A542" s="329" t="s">
        <v>289</v>
      </c>
      <c r="B542" s="330">
        <v>6</v>
      </c>
      <c r="C542" s="298">
        <v>46230</v>
      </c>
      <c r="D542" s="299" t="s">
        <v>997</v>
      </c>
      <c r="E542" s="522">
        <v>49.2</v>
      </c>
      <c r="F542" s="522"/>
      <c r="G542" s="333">
        <f t="shared" si="19"/>
        <v>9756.0299999999934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25">
      <c r="A543" s="329" t="s">
        <v>289</v>
      </c>
      <c r="B543" s="330">
        <v>2</v>
      </c>
      <c r="C543" s="298">
        <v>46230</v>
      </c>
      <c r="D543" s="299" t="s">
        <v>352</v>
      </c>
      <c r="E543" s="522">
        <v>20.98</v>
      </c>
      <c r="F543" s="522"/>
      <c r="G543" s="333">
        <f t="shared" si="19"/>
        <v>9805.2299999999941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25">
      <c r="A544" s="329" t="s">
        <v>289</v>
      </c>
      <c r="B544" s="330">
        <v>6</v>
      </c>
      <c r="C544" s="298">
        <v>46230</v>
      </c>
      <c r="D544" s="299" t="s">
        <v>300</v>
      </c>
      <c r="E544" s="522">
        <v>19.16</v>
      </c>
      <c r="F544" s="522"/>
      <c r="G544" s="333">
        <f t="shared" si="19"/>
        <v>9826.2099999999937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25">
      <c r="A545" s="329" t="s">
        <v>289</v>
      </c>
      <c r="B545" s="330">
        <v>2</v>
      </c>
      <c r="C545" s="298">
        <v>46230</v>
      </c>
      <c r="D545" s="299" t="s">
        <v>992</v>
      </c>
      <c r="E545" s="522">
        <v>15.89</v>
      </c>
      <c r="F545" s="522"/>
      <c r="G545" s="333">
        <f t="shared" si="19"/>
        <v>9845.3699999999935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25">
      <c r="A546" s="329" t="s">
        <v>294</v>
      </c>
      <c r="B546" s="330">
        <v>22</v>
      </c>
      <c r="C546" s="298">
        <v>46230</v>
      </c>
      <c r="D546" s="299" t="s">
        <v>996</v>
      </c>
      <c r="E546" s="522">
        <v>15.96</v>
      </c>
      <c r="F546" s="522"/>
      <c r="G546" s="333">
        <f t="shared" si="19"/>
        <v>9861.2599999999929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25">
      <c r="A547" s="329" t="s">
        <v>289</v>
      </c>
      <c r="B547" s="330">
        <v>1</v>
      </c>
      <c r="C547" s="298">
        <v>46230</v>
      </c>
      <c r="D547" s="299" t="s">
        <v>306</v>
      </c>
      <c r="E547" s="522">
        <v>183.73</v>
      </c>
      <c r="F547" s="522"/>
      <c r="G547" s="333">
        <f t="shared" si="19"/>
        <v>9877.2199999999921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25">
      <c r="A548" s="329" t="s">
        <v>289</v>
      </c>
      <c r="B548" s="330">
        <v>4</v>
      </c>
      <c r="C548" s="298">
        <v>46230</v>
      </c>
      <c r="D548" s="299" t="s">
        <v>296</v>
      </c>
      <c r="E548" s="522">
        <v>86.71</v>
      </c>
      <c r="F548" s="522"/>
      <c r="G548" s="333">
        <f t="shared" si="19"/>
        <v>10060.949999999992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25">
      <c r="A549" s="329" t="s">
        <v>289</v>
      </c>
      <c r="B549" s="330">
        <v>2</v>
      </c>
      <c r="C549" s="298">
        <v>46230</v>
      </c>
      <c r="D549" s="299" t="s">
        <v>296</v>
      </c>
      <c r="E549" s="522">
        <v>8.7200000000000006</v>
      </c>
      <c r="F549" s="522"/>
      <c r="G549" s="333">
        <f t="shared" si="19"/>
        <v>10147.659999999991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25">
      <c r="A550" s="329" t="s">
        <v>289</v>
      </c>
      <c r="B550" s="330">
        <v>2</v>
      </c>
      <c r="C550" s="298">
        <v>46230</v>
      </c>
      <c r="D550" s="299" t="s">
        <v>301</v>
      </c>
      <c r="E550" s="522">
        <v>23.5</v>
      </c>
      <c r="F550" s="522"/>
      <c r="G550" s="333">
        <f t="shared" si="19"/>
        <v>10156.37999999999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25">
      <c r="A551" s="329" t="s">
        <v>289</v>
      </c>
      <c r="B551" s="330">
        <v>3</v>
      </c>
      <c r="C551" s="298">
        <v>46230</v>
      </c>
      <c r="D551" s="299" t="s">
        <v>981</v>
      </c>
      <c r="E551" s="522">
        <v>7.18</v>
      </c>
      <c r="F551" s="522"/>
      <c r="G551" s="333">
        <f t="shared" si="19"/>
        <v>10179.87999999999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25">
      <c r="A552" s="329" t="s">
        <v>289</v>
      </c>
      <c r="B552" s="330">
        <v>2</v>
      </c>
      <c r="C552" s="298">
        <v>46229</v>
      </c>
      <c r="D552" s="299" t="s">
        <v>994</v>
      </c>
      <c r="E552" s="522">
        <v>18.350000000000001</v>
      </c>
      <c r="F552" s="522"/>
      <c r="G552" s="333">
        <f t="shared" si="19"/>
        <v>10187.05999999999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25">
      <c r="A553" s="329" t="s">
        <v>289</v>
      </c>
      <c r="B553" s="330">
        <v>8</v>
      </c>
      <c r="C553" s="298">
        <v>46229</v>
      </c>
      <c r="D553" s="299" t="s">
        <v>319</v>
      </c>
      <c r="E553" s="522">
        <v>64.400000000000006</v>
      </c>
      <c r="F553" s="522"/>
      <c r="G553" s="333">
        <f t="shared" si="19"/>
        <v>10205.409999999991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25">
      <c r="A554" s="329" t="s">
        <v>289</v>
      </c>
      <c r="B554" s="330">
        <v>4</v>
      </c>
      <c r="C554" s="298">
        <v>46229</v>
      </c>
      <c r="D554" s="299" t="s">
        <v>296</v>
      </c>
      <c r="E554" s="522">
        <v>42.19</v>
      </c>
      <c r="F554" s="522"/>
      <c r="G554" s="333">
        <f t="shared" si="19"/>
        <v>10269.80999999999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25">
      <c r="A555" s="329" t="s">
        <v>289</v>
      </c>
      <c r="B555" s="330">
        <v>8</v>
      </c>
      <c r="C555" s="298">
        <v>46229</v>
      </c>
      <c r="D555" s="299" t="s">
        <v>296</v>
      </c>
      <c r="E555" s="522">
        <v>60.67</v>
      </c>
      <c r="F555" s="522"/>
      <c r="G555" s="333">
        <f t="shared" si="19"/>
        <v>10311.999999999991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25">
      <c r="A556" s="329" t="s">
        <v>289</v>
      </c>
      <c r="B556" s="330">
        <v>8</v>
      </c>
      <c r="C556" s="298">
        <v>46228</v>
      </c>
      <c r="D556" s="299" t="s">
        <v>993</v>
      </c>
      <c r="E556" s="522">
        <v>40.32</v>
      </c>
      <c r="F556" s="522"/>
      <c r="G556" s="333">
        <f t="shared" si="19"/>
        <v>10372.669999999991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25">
      <c r="A557" s="329" t="s">
        <v>289</v>
      </c>
      <c r="B557" s="330">
        <v>3</v>
      </c>
      <c r="C557" s="298">
        <v>46228</v>
      </c>
      <c r="D557" s="299" t="s">
        <v>453</v>
      </c>
      <c r="E557" s="522">
        <v>7.38</v>
      </c>
      <c r="F557" s="522"/>
      <c r="G557" s="333">
        <f t="shared" si="19"/>
        <v>10412.989999999991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25">
      <c r="A558" s="329" t="s">
        <v>289</v>
      </c>
      <c r="B558" s="330">
        <v>4</v>
      </c>
      <c r="C558" s="298">
        <v>46228</v>
      </c>
      <c r="D558" s="299" t="s">
        <v>453</v>
      </c>
      <c r="E558" s="522">
        <v>39.83</v>
      </c>
      <c r="F558" s="522"/>
      <c r="G558" s="333">
        <f t="shared" si="19"/>
        <v>10420.36999999999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25">
      <c r="A559" s="329" t="s">
        <v>289</v>
      </c>
      <c r="B559" s="330">
        <v>5</v>
      </c>
      <c r="C559" s="298">
        <v>46228</v>
      </c>
      <c r="D559" s="299" t="s">
        <v>473</v>
      </c>
      <c r="E559" s="522">
        <v>20</v>
      </c>
      <c r="F559" s="522"/>
      <c r="G559" s="333">
        <f t="shared" si="19"/>
        <v>10460.19999999999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25">
      <c r="A560" s="329" t="s">
        <v>294</v>
      </c>
      <c r="B560" s="330">
        <v>12</v>
      </c>
      <c r="C560" s="298">
        <v>46228</v>
      </c>
      <c r="D560" s="299" t="s">
        <v>314</v>
      </c>
      <c r="E560" s="522">
        <v>204.48</v>
      </c>
      <c r="F560" s="522"/>
      <c r="G560" s="333">
        <f t="shared" si="19"/>
        <v>10480.19999999999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25">
      <c r="A561" s="329" t="s">
        <v>289</v>
      </c>
      <c r="B561" s="330">
        <v>3</v>
      </c>
      <c r="C561" s="298">
        <v>46228</v>
      </c>
      <c r="D561" s="299" t="s">
        <v>989</v>
      </c>
      <c r="E561" s="522">
        <v>11.33</v>
      </c>
      <c r="F561" s="522"/>
      <c r="G561" s="333">
        <f t="shared" si="19"/>
        <v>10684.679999999989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25">
      <c r="A562" s="329" t="s">
        <v>289</v>
      </c>
      <c r="B562" s="330">
        <v>2</v>
      </c>
      <c r="C562" s="298">
        <v>46228</v>
      </c>
      <c r="D562" s="299" t="s">
        <v>995</v>
      </c>
      <c r="E562" s="522">
        <v>120.77</v>
      </c>
      <c r="F562" s="522"/>
      <c r="G562" s="333">
        <f t="shared" si="19"/>
        <v>10696.009999999989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25">
      <c r="A563" s="329" t="s">
        <v>289</v>
      </c>
      <c r="B563" s="330">
        <v>2</v>
      </c>
      <c r="C563" s="298">
        <v>46227</v>
      </c>
      <c r="D563" s="299" t="s">
        <v>988</v>
      </c>
      <c r="E563" s="522">
        <v>46.21</v>
      </c>
      <c r="F563" s="522"/>
      <c r="G563" s="333">
        <f t="shared" si="19"/>
        <v>10816.77999999999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25">
      <c r="A564" s="329" t="s">
        <v>289</v>
      </c>
      <c r="B564" s="330">
        <v>5</v>
      </c>
      <c r="C564" s="298">
        <v>46227</v>
      </c>
      <c r="D564" s="299" t="s">
        <v>339</v>
      </c>
      <c r="E564" s="522">
        <v>95.85</v>
      </c>
      <c r="F564" s="522"/>
      <c r="G564" s="333">
        <f t="shared" si="19"/>
        <v>10862.989999999989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25">
      <c r="A565" s="329" t="s">
        <v>289</v>
      </c>
      <c r="B565" s="330">
        <v>2</v>
      </c>
      <c r="C565" s="298">
        <v>46227</v>
      </c>
      <c r="D565" s="299" t="s">
        <v>324</v>
      </c>
      <c r="E565" s="522">
        <v>9.06</v>
      </c>
      <c r="F565" s="522"/>
      <c r="G565" s="333">
        <f t="shared" si="19"/>
        <v>10958.839999999989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25">
      <c r="A566" s="329" t="s">
        <v>289</v>
      </c>
      <c r="B566" s="330">
        <v>2</v>
      </c>
      <c r="C566" s="298">
        <v>46227</v>
      </c>
      <c r="D566" s="299" t="s">
        <v>357</v>
      </c>
      <c r="E566" s="522">
        <v>26.47</v>
      </c>
      <c r="F566" s="522"/>
      <c r="G566" s="333">
        <f t="shared" si="19"/>
        <v>10967.899999999989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25">
      <c r="A567" s="329" t="s">
        <v>289</v>
      </c>
      <c r="B567" s="330">
        <v>6</v>
      </c>
      <c r="C567" s="298">
        <v>46227</v>
      </c>
      <c r="D567" s="299" t="s">
        <v>1001</v>
      </c>
      <c r="E567" s="522">
        <v>90</v>
      </c>
      <c r="F567" s="522"/>
      <c r="G567" s="333">
        <f t="shared" si="19"/>
        <v>10994.369999999988</v>
      </c>
      <c r="H567" s="334" t="s">
        <v>298</v>
      </c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25">
      <c r="A568" s="329" t="s">
        <v>289</v>
      </c>
      <c r="B568" s="330">
        <v>3</v>
      </c>
      <c r="C568" s="298">
        <v>46226</v>
      </c>
      <c r="D568" s="299" t="s">
        <v>453</v>
      </c>
      <c r="E568" s="522">
        <v>29.72</v>
      </c>
      <c r="F568" s="522"/>
      <c r="G568" s="333">
        <f t="shared" si="19"/>
        <v>11084.369999999988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25">
      <c r="A569" s="329" t="s">
        <v>287</v>
      </c>
      <c r="B569" s="330" t="s">
        <v>287</v>
      </c>
      <c r="C569" s="298">
        <v>46226</v>
      </c>
      <c r="D569" s="299" t="s">
        <v>315</v>
      </c>
      <c r="E569" s="522">
        <v>133.13999999999999</v>
      </c>
      <c r="F569" s="522">
        <v>133.13999999999999</v>
      </c>
      <c r="G569" s="333">
        <f t="shared" si="19"/>
        <v>11114.089999999987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25">
      <c r="A570" s="329" t="s">
        <v>291</v>
      </c>
      <c r="B570" s="330">
        <v>39</v>
      </c>
      <c r="C570" s="298">
        <v>46226</v>
      </c>
      <c r="D570" s="299" t="s">
        <v>292</v>
      </c>
      <c r="E570" s="522"/>
      <c r="F570" s="522">
        <v>2763.78</v>
      </c>
      <c r="G570" s="333">
        <f t="shared" si="19"/>
        <v>11114.089999999987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25">
      <c r="A571" s="329" t="s">
        <v>289</v>
      </c>
      <c r="B571" s="330">
        <v>8</v>
      </c>
      <c r="C571" s="298">
        <v>46226</v>
      </c>
      <c r="D571" s="299" t="s">
        <v>990</v>
      </c>
      <c r="E571" s="522">
        <v>92.36</v>
      </c>
      <c r="F571" s="522"/>
      <c r="G571" s="333">
        <f t="shared" si="19"/>
        <v>8350.3099999999868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25">
      <c r="A572" s="329" t="s">
        <v>289</v>
      </c>
      <c r="B572" s="330">
        <v>3</v>
      </c>
      <c r="C572" s="298">
        <v>46226</v>
      </c>
      <c r="D572" s="299" t="s">
        <v>981</v>
      </c>
      <c r="E572" s="522">
        <v>25</v>
      </c>
      <c r="F572" s="522"/>
      <c r="G572" s="333">
        <f t="shared" si="19"/>
        <v>8442.6699999999873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25">
      <c r="A573" s="329" t="s">
        <v>289</v>
      </c>
      <c r="B573" s="330">
        <v>4</v>
      </c>
      <c r="C573" s="298">
        <v>46226</v>
      </c>
      <c r="D573" s="299" t="s">
        <v>296</v>
      </c>
      <c r="E573" s="522">
        <v>49.15</v>
      </c>
      <c r="F573" s="522"/>
      <c r="G573" s="333">
        <f t="shared" si="19"/>
        <v>8467.6699999999873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25">
      <c r="A574" s="329" t="s">
        <v>289</v>
      </c>
      <c r="B574" s="330">
        <v>6</v>
      </c>
      <c r="C574" s="298">
        <v>46226</v>
      </c>
      <c r="D574" s="299" t="s">
        <v>991</v>
      </c>
      <c r="E574" s="522">
        <v>21.6</v>
      </c>
      <c r="F574" s="522"/>
      <c r="G574" s="333">
        <f t="shared" si="19"/>
        <v>8516.819999999987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25">
      <c r="A575" s="329" t="s">
        <v>289</v>
      </c>
      <c r="B575" s="330">
        <v>8</v>
      </c>
      <c r="C575" s="298">
        <v>46225</v>
      </c>
      <c r="D575" s="299" t="s">
        <v>319</v>
      </c>
      <c r="E575" s="522">
        <v>21.28</v>
      </c>
      <c r="F575" s="522"/>
      <c r="G575" s="333">
        <f t="shared" si="19"/>
        <v>8538.4199999999873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25">
      <c r="A576" s="329" t="s">
        <v>289</v>
      </c>
      <c r="B576" s="330">
        <v>2</v>
      </c>
      <c r="C576" s="298">
        <v>46225</v>
      </c>
      <c r="D576" s="299" t="s">
        <v>357</v>
      </c>
      <c r="E576" s="522">
        <v>17.260000000000002</v>
      </c>
      <c r="F576" s="522"/>
      <c r="G576" s="333">
        <f t="shared" si="19"/>
        <v>8559.699999999988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25">
      <c r="A577" s="329" t="s">
        <v>291</v>
      </c>
      <c r="B577" s="330">
        <v>40</v>
      </c>
      <c r="C577" s="298">
        <v>46225</v>
      </c>
      <c r="D577" s="299" t="s">
        <v>316</v>
      </c>
      <c r="E577" s="522"/>
      <c r="F577" s="522">
        <v>4292.68</v>
      </c>
      <c r="G577" s="333">
        <f t="shared" si="19"/>
        <v>8576.9599999999882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25">
      <c r="A578" s="329" t="s">
        <v>289</v>
      </c>
      <c r="B578" s="330">
        <v>1</v>
      </c>
      <c r="C578" s="298">
        <v>46223</v>
      </c>
      <c r="D578" s="299" t="s">
        <v>306</v>
      </c>
      <c r="E578" s="522">
        <v>148.97999999999999</v>
      </c>
      <c r="F578" s="522"/>
      <c r="G578" s="333">
        <f t="shared" si="19"/>
        <v>4284.279999999987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25">
      <c r="A579" s="329" t="s">
        <v>294</v>
      </c>
      <c r="B579" s="330">
        <v>22</v>
      </c>
      <c r="C579" s="298">
        <v>46223</v>
      </c>
      <c r="D579" s="299" t="s">
        <v>323</v>
      </c>
      <c r="E579" s="522">
        <v>20.22</v>
      </c>
      <c r="F579" s="522"/>
      <c r="G579" s="333">
        <f t="shared" si="19"/>
        <v>4433.2599999999866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25">
      <c r="A580" s="329" t="s">
        <v>289</v>
      </c>
      <c r="B580" s="330">
        <v>5</v>
      </c>
      <c r="C580" s="298">
        <v>46223</v>
      </c>
      <c r="D580" s="299" t="s">
        <v>986</v>
      </c>
      <c r="E580" s="522">
        <v>-313</v>
      </c>
      <c r="F580" s="522"/>
      <c r="G580" s="333">
        <f t="shared" si="19"/>
        <v>4453.4799999999868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25">
      <c r="A581" s="329" t="s">
        <v>289</v>
      </c>
      <c r="B581" s="330">
        <v>4</v>
      </c>
      <c r="C581" s="298">
        <v>46222</v>
      </c>
      <c r="D581" s="299" t="s">
        <v>310</v>
      </c>
      <c r="E581" s="522">
        <v>43.41</v>
      </c>
      <c r="F581" s="522"/>
      <c r="G581" s="333">
        <f t="shared" si="19"/>
        <v>4140.4799999999868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25">
      <c r="A582" s="329" t="s">
        <v>289</v>
      </c>
      <c r="B582" s="330">
        <v>1</v>
      </c>
      <c r="C582" s="298">
        <v>46222</v>
      </c>
      <c r="D582" s="299" t="s">
        <v>329</v>
      </c>
      <c r="E582" s="522">
        <v>70.98</v>
      </c>
      <c r="F582" s="522"/>
      <c r="G582" s="333">
        <f t="shared" si="19"/>
        <v>4183.8899999999867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25">
      <c r="A583" s="329" t="s">
        <v>289</v>
      </c>
      <c r="B583" s="330">
        <v>1</v>
      </c>
      <c r="C583" s="298">
        <v>46222</v>
      </c>
      <c r="D583" s="299" t="s">
        <v>306</v>
      </c>
      <c r="E583" s="522">
        <v>0.42</v>
      </c>
      <c r="F583" s="522"/>
      <c r="G583" s="333">
        <f t="shared" si="19"/>
        <v>4254.8699999999862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25">
      <c r="A584" s="329" t="s">
        <v>294</v>
      </c>
      <c r="B584" s="330">
        <v>22</v>
      </c>
      <c r="C584" s="298">
        <v>46222</v>
      </c>
      <c r="D584" s="299" t="s">
        <v>921</v>
      </c>
      <c r="E584" s="522">
        <v>7.46</v>
      </c>
      <c r="F584" s="522"/>
      <c r="G584" s="333">
        <f t="shared" si="19"/>
        <v>4255.2899999999863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25">
      <c r="A585" s="329" t="s">
        <v>289</v>
      </c>
      <c r="B585" s="330">
        <v>6</v>
      </c>
      <c r="C585" s="298">
        <v>46222</v>
      </c>
      <c r="D585" s="299" t="s">
        <v>985</v>
      </c>
      <c r="E585" s="522">
        <v>60</v>
      </c>
      <c r="F585" s="522"/>
      <c r="G585" s="333">
        <f t="shared" si="19"/>
        <v>4262.7499999999864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25">
      <c r="A586" s="329" t="s">
        <v>289</v>
      </c>
      <c r="B586" s="330">
        <v>2</v>
      </c>
      <c r="C586" s="298">
        <v>46221</v>
      </c>
      <c r="D586" s="299" t="s">
        <v>345</v>
      </c>
      <c r="E586" s="522">
        <v>11.77</v>
      </c>
      <c r="F586" s="522"/>
      <c r="G586" s="333">
        <f t="shared" si="19"/>
        <v>4322.7499999999864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25">
      <c r="A587" s="329" t="s">
        <v>289</v>
      </c>
      <c r="B587" s="330">
        <v>2</v>
      </c>
      <c r="C587" s="298">
        <v>46221</v>
      </c>
      <c r="D587" s="299" t="s">
        <v>308</v>
      </c>
      <c r="E587" s="522">
        <v>123.68</v>
      </c>
      <c r="F587" s="522"/>
      <c r="G587" s="333">
        <f t="shared" si="19"/>
        <v>4334.5199999999868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25">
      <c r="A588" s="329" t="s">
        <v>289</v>
      </c>
      <c r="B588" s="330">
        <v>8</v>
      </c>
      <c r="C588" s="298">
        <v>46221</v>
      </c>
      <c r="D588" s="299" t="s">
        <v>987</v>
      </c>
      <c r="E588" s="522">
        <v>27.37</v>
      </c>
      <c r="F588" s="522"/>
      <c r="G588" s="333">
        <f t="shared" si="19"/>
        <v>4458.1999999999871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25">
      <c r="A589" s="329" t="s">
        <v>289</v>
      </c>
      <c r="B589" s="330">
        <v>8</v>
      </c>
      <c r="C589" s="298">
        <v>46221</v>
      </c>
      <c r="D589" s="299" t="s">
        <v>987</v>
      </c>
      <c r="E589" s="522">
        <v>25.2</v>
      </c>
      <c r="F589" s="522"/>
      <c r="G589" s="333">
        <f t="shared" si="19"/>
        <v>4485.569999999987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25">
      <c r="A590" s="329" t="s">
        <v>294</v>
      </c>
      <c r="B590" s="330">
        <v>22</v>
      </c>
      <c r="C590" s="298">
        <v>46221</v>
      </c>
      <c r="D590" s="299" t="s">
        <v>928</v>
      </c>
      <c r="E590" s="522">
        <v>13.84</v>
      </c>
      <c r="F590" s="522"/>
      <c r="G590" s="333">
        <f t="shared" si="19"/>
        <v>4510.7699999999868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25">
      <c r="A591" s="329" t="s">
        <v>294</v>
      </c>
      <c r="B591" s="330">
        <v>21</v>
      </c>
      <c r="C591" s="298">
        <v>46220</v>
      </c>
      <c r="D591" s="299" t="s">
        <v>194</v>
      </c>
      <c r="E591" s="522">
        <v>81</v>
      </c>
      <c r="F591" s="522"/>
      <c r="G591" s="333">
        <f t="shared" si="19"/>
        <v>4524.6099999999869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25">
      <c r="A592" s="329" t="s">
        <v>294</v>
      </c>
      <c r="B592" s="330">
        <v>43</v>
      </c>
      <c r="C592" s="298">
        <v>46220</v>
      </c>
      <c r="D592" s="299" t="s">
        <v>333</v>
      </c>
      <c r="E592" s="522">
        <v>22.35</v>
      </c>
      <c r="F592" s="522"/>
      <c r="G592" s="333">
        <f t="shared" si="19"/>
        <v>4605.6099999999869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25">
      <c r="A593" s="329" t="s">
        <v>294</v>
      </c>
      <c r="B593" s="330">
        <v>42</v>
      </c>
      <c r="C593" s="298">
        <v>46220</v>
      </c>
      <c r="D593" s="299" t="s">
        <v>333</v>
      </c>
      <c r="E593" s="522">
        <v>29.8</v>
      </c>
      <c r="F593" s="522"/>
      <c r="G593" s="333">
        <f t="shared" si="19"/>
        <v>4627.9599999999873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25">
      <c r="A594" s="329" t="s">
        <v>294</v>
      </c>
      <c r="B594" s="330">
        <v>17</v>
      </c>
      <c r="C594" s="298">
        <v>46220</v>
      </c>
      <c r="D594" s="299" t="s">
        <v>188</v>
      </c>
      <c r="E594" s="522">
        <v>42.65</v>
      </c>
      <c r="F594" s="522"/>
      <c r="G594" s="333">
        <f t="shared" si="19"/>
        <v>4657.7599999999875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25">
      <c r="A595" s="329" t="s">
        <v>294</v>
      </c>
      <c r="B595" s="330">
        <v>23</v>
      </c>
      <c r="C595" s="298">
        <v>46220</v>
      </c>
      <c r="D595" s="299" t="s">
        <v>63</v>
      </c>
      <c r="E595" s="522">
        <v>529.46</v>
      </c>
      <c r="F595" s="522"/>
      <c r="G595" s="333">
        <f t="shared" si="19"/>
        <v>4700.4099999999871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25">
      <c r="A596" s="329" t="s">
        <v>294</v>
      </c>
      <c r="B596" s="330">
        <v>11</v>
      </c>
      <c r="C596" s="298">
        <v>46219</v>
      </c>
      <c r="D596" s="299" t="s">
        <v>178</v>
      </c>
      <c r="E596" s="522">
        <v>256.64</v>
      </c>
      <c r="F596" s="522"/>
      <c r="G596" s="333">
        <f t="shared" si="19"/>
        <v>5229.8699999999872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25">
      <c r="A597" s="329" t="s">
        <v>289</v>
      </c>
      <c r="B597" s="330">
        <v>5</v>
      </c>
      <c r="C597" s="298">
        <v>46219</v>
      </c>
      <c r="D597" s="299" t="s">
        <v>339</v>
      </c>
      <c r="E597" s="522">
        <v>21.3</v>
      </c>
      <c r="F597" s="522"/>
      <c r="G597" s="333">
        <f t="shared" si="19"/>
        <v>5486.5099999999875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25">
      <c r="A598" s="329" t="s">
        <v>291</v>
      </c>
      <c r="B598" s="330">
        <v>38</v>
      </c>
      <c r="C598" s="298">
        <v>46218</v>
      </c>
      <c r="D598" s="299" t="s">
        <v>293</v>
      </c>
      <c r="E598" s="522"/>
      <c r="F598" s="522">
        <v>4720.84</v>
      </c>
      <c r="G598" s="333">
        <f t="shared" ref="G598:G603" si="20">G599-E598+F598</f>
        <v>5507.8099999999877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25">
      <c r="A599" s="329" t="s">
        <v>289</v>
      </c>
      <c r="B599" s="330">
        <v>5</v>
      </c>
      <c r="C599" s="298">
        <v>46218</v>
      </c>
      <c r="D599" s="299" t="s">
        <v>983</v>
      </c>
      <c r="E599" s="522">
        <v>429.82</v>
      </c>
      <c r="F599" s="522"/>
      <c r="G599" s="333">
        <f t="shared" si="20"/>
        <v>786.96999999998775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25">
      <c r="A600" s="329" t="s">
        <v>289</v>
      </c>
      <c r="B600" s="330">
        <v>2</v>
      </c>
      <c r="C600" s="298">
        <v>46218</v>
      </c>
      <c r="D600" s="299" t="s">
        <v>979</v>
      </c>
      <c r="E600" s="522">
        <v>80.319999999999993</v>
      </c>
      <c r="F600" s="522"/>
      <c r="G600" s="333">
        <f t="shared" si="20"/>
        <v>1216.7899999999877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25">
      <c r="A601" s="329" t="s">
        <v>289</v>
      </c>
      <c r="B601" s="330">
        <v>6</v>
      </c>
      <c r="C601" s="298">
        <v>46216</v>
      </c>
      <c r="D601" s="299" t="s">
        <v>312</v>
      </c>
      <c r="E601" s="522">
        <v>51.94</v>
      </c>
      <c r="F601" s="522"/>
      <c r="G601" s="333">
        <f t="shared" si="20"/>
        <v>1297.1099999999876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25">
      <c r="A602" s="329" t="s">
        <v>289</v>
      </c>
      <c r="B602" s="330">
        <v>2</v>
      </c>
      <c r="C602" s="298">
        <v>46216</v>
      </c>
      <c r="D602" s="299" t="s">
        <v>982</v>
      </c>
      <c r="E602" s="522">
        <v>43.13</v>
      </c>
      <c r="F602" s="522"/>
      <c r="G602" s="333">
        <f t="shared" si="20"/>
        <v>1349.0499999999877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25">
      <c r="A603" s="329" t="s">
        <v>294</v>
      </c>
      <c r="B603" s="330">
        <v>19</v>
      </c>
      <c r="C603" s="298">
        <v>46216</v>
      </c>
      <c r="D603" s="299" t="s">
        <v>191</v>
      </c>
      <c r="E603" s="522">
        <v>200</v>
      </c>
      <c r="F603" s="522"/>
      <c r="G603" s="333">
        <f t="shared" si="20"/>
        <v>1392.1799999999878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25">
      <c r="A604" s="329" t="s">
        <v>294</v>
      </c>
      <c r="B604" s="330">
        <v>15</v>
      </c>
      <c r="C604" s="298">
        <v>46216</v>
      </c>
      <c r="D604" s="299" t="s">
        <v>185</v>
      </c>
      <c r="E604" s="522">
        <v>64.05</v>
      </c>
      <c r="F604" s="522"/>
      <c r="G604" s="333">
        <f t="shared" ref="G604:G706" si="21">G605-E604+F604</f>
        <v>1592.1799999999878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25">
      <c r="A605" s="329" t="s">
        <v>335</v>
      </c>
      <c r="B605" s="330" t="s">
        <v>335</v>
      </c>
      <c r="C605" s="298">
        <v>46216</v>
      </c>
      <c r="D605" s="299" t="s">
        <v>185</v>
      </c>
      <c r="E605" s="522">
        <v>63.44</v>
      </c>
      <c r="F605" s="522"/>
      <c r="G605" s="333">
        <f t="shared" si="21"/>
        <v>1656.2299999999877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25">
      <c r="A606" s="329" t="s">
        <v>289</v>
      </c>
      <c r="B606" s="330">
        <v>4</v>
      </c>
      <c r="C606" s="298">
        <v>46215</v>
      </c>
      <c r="D606" s="299" t="s">
        <v>310</v>
      </c>
      <c r="E606" s="522">
        <v>34.85</v>
      </c>
      <c r="F606" s="522"/>
      <c r="G606" s="333">
        <f t="shared" si="21"/>
        <v>1719.6699999999878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25">
      <c r="A607" s="329" t="s">
        <v>289</v>
      </c>
      <c r="B607" s="330">
        <v>8</v>
      </c>
      <c r="C607" s="298">
        <v>46215</v>
      </c>
      <c r="D607" s="299" t="s">
        <v>980</v>
      </c>
      <c r="E607" s="522">
        <v>29.2</v>
      </c>
      <c r="F607" s="522"/>
      <c r="G607" s="333">
        <f t="shared" si="21"/>
        <v>1754.5199999999877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25">
      <c r="A608" s="329" t="s">
        <v>289</v>
      </c>
      <c r="B608" s="330">
        <v>6</v>
      </c>
      <c r="C608" s="298">
        <v>46215</v>
      </c>
      <c r="D608" s="299" t="s">
        <v>978</v>
      </c>
      <c r="E608" s="522">
        <v>81.75</v>
      </c>
      <c r="F608" s="522"/>
      <c r="G608" s="333">
        <f t="shared" si="21"/>
        <v>1783.7199999999877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25">
      <c r="A609" s="329" t="s">
        <v>289</v>
      </c>
      <c r="B609" s="330">
        <v>5</v>
      </c>
      <c r="C609" s="298">
        <v>46215</v>
      </c>
      <c r="D609" s="299" t="s">
        <v>978</v>
      </c>
      <c r="E609" s="522">
        <v>81.75</v>
      </c>
      <c r="F609" s="522"/>
      <c r="G609" s="333">
        <f t="shared" si="21"/>
        <v>1865.4699999999877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25">
      <c r="A610" s="329" t="s">
        <v>289</v>
      </c>
      <c r="B610" s="330">
        <v>3</v>
      </c>
      <c r="C610" s="298">
        <v>46214</v>
      </c>
      <c r="D610" s="299" t="s">
        <v>981</v>
      </c>
      <c r="E610" s="522">
        <v>25</v>
      </c>
      <c r="F610" s="522"/>
      <c r="G610" s="333">
        <f t="shared" si="21"/>
        <v>1947.2199999999877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25">
      <c r="A611" s="329" t="s">
        <v>294</v>
      </c>
      <c r="B611" s="330">
        <v>22</v>
      </c>
      <c r="C611" s="298">
        <v>46214</v>
      </c>
      <c r="D611" s="299" t="s">
        <v>351</v>
      </c>
      <c r="E611" s="522">
        <v>21.29</v>
      </c>
      <c r="F611" s="522"/>
      <c r="G611" s="333">
        <f t="shared" si="21"/>
        <v>1972.2199999999877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25">
      <c r="A612" s="329" t="s">
        <v>289</v>
      </c>
      <c r="B612" s="330">
        <v>2</v>
      </c>
      <c r="C612" s="298">
        <v>46214</v>
      </c>
      <c r="D612" s="299" t="s">
        <v>308</v>
      </c>
      <c r="E612" s="522">
        <v>54.48</v>
      </c>
      <c r="F612" s="522"/>
      <c r="G612" s="333">
        <f t="shared" si="21"/>
        <v>1993.5099999999877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25">
      <c r="A613" s="329" t="s">
        <v>289</v>
      </c>
      <c r="B613" s="330">
        <v>8</v>
      </c>
      <c r="C613" s="298">
        <v>46214</v>
      </c>
      <c r="D613" s="299" t="s">
        <v>308</v>
      </c>
      <c r="E613" s="522">
        <v>54.49</v>
      </c>
      <c r="F613" s="522"/>
      <c r="G613" s="333">
        <f t="shared" si="21"/>
        <v>2047.9899999999877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25">
      <c r="A614" s="329" t="s">
        <v>289</v>
      </c>
      <c r="B614" s="330">
        <v>1</v>
      </c>
      <c r="C614" s="298">
        <v>46214</v>
      </c>
      <c r="D614" s="299" t="s">
        <v>311</v>
      </c>
      <c r="E614" s="522">
        <v>167.26</v>
      </c>
      <c r="F614" s="522"/>
      <c r="G614" s="333">
        <f t="shared" si="21"/>
        <v>2102.4799999999877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25">
      <c r="A615" s="329" t="s">
        <v>289</v>
      </c>
      <c r="B615" s="330">
        <v>1</v>
      </c>
      <c r="C615" s="298">
        <v>46214</v>
      </c>
      <c r="D615" s="299" t="s">
        <v>329</v>
      </c>
      <c r="E615" s="522">
        <v>81.73</v>
      </c>
      <c r="F615" s="522"/>
      <c r="G615" s="333">
        <f t="shared" si="21"/>
        <v>2269.7399999999875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25">
      <c r="A616" s="329" t="s">
        <v>289</v>
      </c>
      <c r="B616" s="330">
        <v>6</v>
      </c>
      <c r="C616" s="298">
        <v>46213</v>
      </c>
      <c r="D616" s="299" t="s">
        <v>883</v>
      </c>
      <c r="E616" s="522">
        <v>120</v>
      </c>
      <c r="F616" s="522"/>
      <c r="G616" s="333">
        <f t="shared" si="21"/>
        <v>2351.4699999999875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25">
      <c r="A617" s="329" t="s">
        <v>289</v>
      </c>
      <c r="B617" s="330">
        <v>6</v>
      </c>
      <c r="C617" s="298">
        <v>46213</v>
      </c>
      <c r="D617" s="299" t="s">
        <v>905</v>
      </c>
      <c r="E617" s="522">
        <v>-0.06</v>
      </c>
      <c r="F617" s="522"/>
      <c r="G617" s="333">
        <f t="shared" si="21"/>
        <v>2471.4699999999875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25">
      <c r="A618" s="329" t="s">
        <v>294</v>
      </c>
      <c r="B618" s="330">
        <v>22</v>
      </c>
      <c r="C618" s="298">
        <v>46213</v>
      </c>
      <c r="D618" s="299" t="s">
        <v>977</v>
      </c>
      <c r="E618" s="522">
        <v>5.31</v>
      </c>
      <c r="F618" s="522"/>
      <c r="G618" s="333">
        <f t="shared" si="21"/>
        <v>2471.4099999999876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25">
      <c r="A619" s="329" t="s">
        <v>289</v>
      </c>
      <c r="B619" s="330">
        <v>6</v>
      </c>
      <c r="C619" s="298">
        <v>46213</v>
      </c>
      <c r="D619" s="299" t="s">
        <v>300</v>
      </c>
      <c r="E619" s="522">
        <v>25.52</v>
      </c>
      <c r="F619" s="522"/>
      <c r="G619" s="333">
        <f t="shared" si="21"/>
        <v>2476.7199999999875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25">
      <c r="A620" s="329" t="s">
        <v>289</v>
      </c>
      <c r="B620" s="330">
        <v>1</v>
      </c>
      <c r="C620" s="298">
        <v>46213</v>
      </c>
      <c r="D620" s="299" t="s">
        <v>829</v>
      </c>
      <c r="E620" s="522">
        <v>13.03</v>
      </c>
      <c r="F620" s="522"/>
      <c r="G620" s="333">
        <f t="shared" si="21"/>
        <v>2502.2399999999875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25">
      <c r="A621" s="329" t="s">
        <v>289</v>
      </c>
      <c r="B621" s="330">
        <v>2</v>
      </c>
      <c r="C621" s="298">
        <v>46213</v>
      </c>
      <c r="D621" s="299" t="s">
        <v>370</v>
      </c>
      <c r="E621" s="522">
        <v>9.4600000000000009</v>
      </c>
      <c r="F621" s="522"/>
      <c r="G621" s="333">
        <f t="shared" si="21"/>
        <v>2515.2699999999877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25">
      <c r="A622" s="329" t="s">
        <v>289</v>
      </c>
      <c r="B622" s="330">
        <v>2</v>
      </c>
      <c r="C622" s="298">
        <v>46212</v>
      </c>
      <c r="D622" s="299" t="s">
        <v>979</v>
      </c>
      <c r="E622" s="522">
        <v>50.73</v>
      </c>
      <c r="F622" s="522"/>
      <c r="G622" s="333">
        <f t="shared" si="21"/>
        <v>2524.7299999999877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25">
      <c r="A623" s="329" t="s">
        <v>289</v>
      </c>
      <c r="B623" s="330">
        <v>5</v>
      </c>
      <c r="C623" s="298">
        <v>46212</v>
      </c>
      <c r="D623" s="299" t="s">
        <v>852</v>
      </c>
      <c r="E623" s="522">
        <v>10.68</v>
      </c>
      <c r="F623" s="522"/>
      <c r="G623" s="333">
        <f t="shared" si="21"/>
        <v>2575.4599999999878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25">
      <c r="A624" s="329" t="s">
        <v>289</v>
      </c>
      <c r="B624" s="330">
        <v>2</v>
      </c>
      <c r="C624" s="298">
        <v>46212</v>
      </c>
      <c r="D624" s="299" t="s">
        <v>975</v>
      </c>
      <c r="E624" s="522">
        <v>33.29</v>
      </c>
      <c r="F624" s="522"/>
      <c r="G624" s="333">
        <f t="shared" si="21"/>
        <v>2586.1399999999876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25">
      <c r="A625" s="329" t="s">
        <v>289</v>
      </c>
      <c r="B625" s="330">
        <v>6</v>
      </c>
      <c r="C625" s="298">
        <v>46212</v>
      </c>
      <c r="D625" s="299" t="s">
        <v>976</v>
      </c>
      <c r="E625" s="522">
        <v>41.79</v>
      </c>
      <c r="F625" s="522"/>
      <c r="G625" s="333">
        <f t="shared" si="21"/>
        <v>2619.4299999999876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25">
      <c r="A626" s="329" t="s">
        <v>335</v>
      </c>
      <c r="B626" s="330" t="s">
        <v>335</v>
      </c>
      <c r="C626" s="298">
        <v>46212</v>
      </c>
      <c r="D626" s="299" t="s">
        <v>458</v>
      </c>
      <c r="E626" s="522"/>
      <c r="F626" s="522">
        <v>620</v>
      </c>
      <c r="G626" s="333">
        <f t="shared" si="21"/>
        <v>2661.2199999999875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25">
      <c r="A627" s="329" t="s">
        <v>291</v>
      </c>
      <c r="B627" s="330">
        <v>41</v>
      </c>
      <c r="C627" s="298">
        <v>46212</v>
      </c>
      <c r="D627" s="299" t="s">
        <v>972</v>
      </c>
      <c r="E627" s="522"/>
      <c r="F627" s="522">
        <v>800</v>
      </c>
      <c r="G627" s="333">
        <f t="shared" si="21"/>
        <v>2041.2199999999875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25">
      <c r="A628" s="329" t="s">
        <v>291</v>
      </c>
      <c r="B628" s="330">
        <v>39</v>
      </c>
      <c r="C628" s="298">
        <v>46212</v>
      </c>
      <c r="D628" s="299" t="s">
        <v>292</v>
      </c>
      <c r="E628" s="522"/>
      <c r="F628" s="522">
        <v>2763.78</v>
      </c>
      <c r="G628" s="333">
        <f t="shared" si="21"/>
        <v>1241.2199999999875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25">
      <c r="A629" s="329" t="s">
        <v>289</v>
      </c>
      <c r="B629" s="330">
        <v>2</v>
      </c>
      <c r="C629" s="298">
        <v>46211</v>
      </c>
      <c r="D629" s="299" t="s">
        <v>389</v>
      </c>
      <c r="E629" s="522">
        <v>7.73</v>
      </c>
      <c r="F629" s="522"/>
      <c r="G629" s="333">
        <f t="shared" si="21"/>
        <v>-1522.5600000000127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25">
      <c r="A630" s="329" t="s">
        <v>289</v>
      </c>
      <c r="B630" s="330">
        <v>3</v>
      </c>
      <c r="C630" s="298">
        <v>46211</v>
      </c>
      <c r="D630" s="299" t="s">
        <v>902</v>
      </c>
      <c r="E630" s="522">
        <v>3.5</v>
      </c>
      <c r="F630" s="522"/>
      <c r="G630" s="333">
        <f t="shared" si="21"/>
        <v>-1514.8300000000127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25">
      <c r="A631" s="329" t="s">
        <v>289</v>
      </c>
      <c r="B631" s="330">
        <v>4</v>
      </c>
      <c r="C631" s="298">
        <v>46211</v>
      </c>
      <c r="D631" s="299" t="s">
        <v>902</v>
      </c>
      <c r="E631" s="522">
        <v>75.75</v>
      </c>
      <c r="F631" s="522"/>
      <c r="G631" s="333">
        <f t="shared" si="21"/>
        <v>-1511.3300000000127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25">
      <c r="A632" s="329" t="s">
        <v>289</v>
      </c>
      <c r="B632" s="330">
        <v>3</v>
      </c>
      <c r="C632" s="298">
        <v>46211</v>
      </c>
      <c r="D632" s="299" t="s">
        <v>309</v>
      </c>
      <c r="E632" s="522">
        <v>4.1900000000000004</v>
      </c>
      <c r="F632" s="522"/>
      <c r="G632" s="333">
        <f t="shared" si="21"/>
        <v>-1435.5800000000127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25">
      <c r="A633" s="329" t="s">
        <v>289</v>
      </c>
      <c r="B633" s="330">
        <v>1</v>
      </c>
      <c r="C633" s="298">
        <v>46211</v>
      </c>
      <c r="D633" s="299" t="s">
        <v>306</v>
      </c>
      <c r="E633" s="522">
        <v>145.94999999999999</v>
      </c>
      <c r="F633" s="522"/>
      <c r="G633" s="333">
        <f t="shared" si="21"/>
        <v>-1431.3900000000126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25">
      <c r="A634" s="329" t="s">
        <v>289</v>
      </c>
      <c r="B634" s="330">
        <v>4</v>
      </c>
      <c r="C634" s="298">
        <v>46211</v>
      </c>
      <c r="D634" s="299" t="s">
        <v>296</v>
      </c>
      <c r="E634" s="522">
        <v>63.09</v>
      </c>
      <c r="F634" s="522"/>
      <c r="G634" s="333">
        <f t="shared" si="21"/>
        <v>-1285.4400000000126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25">
      <c r="A635" s="329" t="s">
        <v>289</v>
      </c>
      <c r="B635" s="330">
        <v>8</v>
      </c>
      <c r="C635" s="298">
        <v>46211</v>
      </c>
      <c r="D635" s="299" t="s">
        <v>296</v>
      </c>
      <c r="E635" s="522">
        <v>17.739999999999998</v>
      </c>
      <c r="F635" s="522"/>
      <c r="G635" s="333">
        <f t="shared" si="21"/>
        <v>-1222.3500000000126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25">
      <c r="A636" s="329" t="s">
        <v>289</v>
      </c>
      <c r="B636" s="330">
        <v>6</v>
      </c>
      <c r="C636" s="298">
        <v>46211</v>
      </c>
      <c r="D636" s="299" t="s">
        <v>306</v>
      </c>
      <c r="E636" s="522">
        <v>155.91999999999999</v>
      </c>
      <c r="F636" s="522"/>
      <c r="G636" s="333">
        <f t="shared" si="21"/>
        <v>-1204.6100000000126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25">
      <c r="A637" s="329" t="s">
        <v>289</v>
      </c>
      <c r="B637" s="330">
        <v>1</v>
      </c>
      <c r="C637" s="298">
        <v>46211</v>
      </c>
      <c r="D637" s="299" t="s">
        <v>974</v>
      </c>
      <c r="E637" s="522">
        <v>31.58</v>
      </c>
      <c r="F637" s="522"/>
      <c r="G637" s="333">
        <f t="shared" si="21"/>
        <v>-1048.6900000000126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25">
      <c r="A638" s="329" t="s">
        <v>289</v>
      </c>
      <c r="B638" s="330">
        <v>8</v>
      </c>
      <c r="C638" s="298">
        <v>46211</v>
      </c>
      <c r="D638" s="299" t="s">
        <v>453</v>
      </c>
      <c r="E638" s="522">
        <v>23.31</v>
      </c>
      <c r="F638" s="522"/>
      <c r="G638" s="333">
        <f t="shared" si="21"/>
        <v>-1017.1100000000125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25">
      <c r="A639" s="329" t="s">
        <v>289</v>
      </c>
      <c r="B639" s="330">
        <v>6</v>
      </c>
      <c r="C639" s="298">
        <v>46211</v>
      </c>
      <c r="D639" s="299" t="s">
        <v>441</v>
      </c>
      <c r="E639" s="522">
        <v>16</v>
      </c>
      <c r="F639" s="522"/>
      <c r="G639" s="333">
        <f t="shared" si="21"/>
        <v>-993.80000000001257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25">
      <c r="A640" s="329" t="s">
        <v>289</v>
      </c>
      <c r="B640" s="330">
        <v>4</v>
      </c>
      <c r="C640" s="298">
        <v>46210</v>
      </c>
      <c r="D640" s="299" t="s">
        <v>310</v>
      </c>
      <c r="E640" s="522">
        <v>39.11</v>
      </c>
      <c r="F640" s="522"/>
      <c r="G640" s="333">
        <f t="shared" si="21"/>
        <v>-977.80000000001257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25">
      <c r="A641" s="329" t="s">
        <v>294</v>
      </c>
      <c r="B641" s="330">
        <v>9</v>
      </c>
      <c r="C641" s="298">
        <v>46210</v>
      </c>
      <c r="D641" s="299" t="s">
        <v>58</v>
      </c>
      <c r="E641" s="522">
        <v>1231.68</v>
      </c>
      <c r="F641" s="522"/>
      <c r="G641" s="333">
        <f t="shared" si="21"/>
        <v>-938.69000000001256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25">
      <c r="A642" s="329" t="s">
        <v>335</v>
      </c>
      <c r="B642" s="330" t="s">
        <v>335</v>
      </c>
      <c r="C642" s="298">
        <v>46210</v>
      </c>
      <c r="D642" s="299" t="s">
        <v>182</v>
      </c>
      <c r="E642" s="522">
        <v>53.37</v>
      </c>
      <c r="F642" s="522"/>
      <c r="G642" s="333">
        <f t="shared" si="21"/>
        <v>292.9899999999875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25">
      <c r="A643" s="329" t="s">
        <v>294</v>
      </c>
      <c r="B643" s="330">
        <v>13</v>
      </c>
      <c r="C643" s="298">
        <v>46209</v>
      </c>
      <c r="D643" s="299" t="s">
        <v>900</v>
      </c>
      <c r="E643" s="522">
        <v>218.33</v>
      </c>
      <c r="F643" s="522"/>
      <c r="G643" s="333">
        <f t="shared" si="21"/>
        <v>346.35999999998751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25">
      <c r="A644" s="329" t="s">
        <v>287</v>
      </c>
      <c r="B644" s="330" t="s">
        <v>287</v>
      </c>
      <c r="C644" s="298">
        <v>46209</v>
      </c>
      <c r="D644" s="299" t="s">
        <v>957</v>
      </c>
      <c r="E644" s="522">
        <v>1182.68</v>
      </c>
      <c r="F644" s="522">
        <v>1182.68</v>
      </c>
      <c r="G644" s="333">
        <f t="shared" si="21"/>
        <v>564.68999999998755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25">
      <c r="A645" s="329" t="s">
        <v>289</v>
      </c>
      <c r="B645" s="330">
        <v>3</v>
      </c>
      <c r="C645" s="298">
        <v>46209</v>
      </c>
      <c r="D645" s="299" t="s">
        <v>309</v>
      </c>
      <c r="E645" s="522">
        <v>6.19</v>
      </c>
      <c r="F645" s="522"/>
      <c r="G645" s="333">
        <f t="shared" si="21"/>
        <v>564.68999999998755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25">
      <c r="A646" s="329" t="s">
        <v>289</v>
      </c>
      <c r="B646" s="330">
        <v>8</v>
      </c>
      <c r="C646" s="298">
        <v>46209</v>
      </c>
      <c r="D646" s="299" t="s">
        <v>967</v>
      </c>
      <c r="E646" s="522">
        <v>9.7200000000000006</v>
      </c>
      <c r="F646" s="522"/>
      <c r="G646" s="333">
        <f t="shared" si="21"/>
        <v>570.8799999999876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25">
      <c r="A647" s="329" t="s">
        <v>289</v>
      </c>
      <c r="B647" s="330">
        <v>2</v>
      </c>
      <c r="C647" s="298">
        <v>46209</v>
      </c>
      <c r="D647" s="299" t="s">
        <v>352</v>
      </c>
      <c r="E647" s="522">
        <v>21.99</v>
      </c>
      <c r="F647" s="522"/>
      <c r="G647" s="333">
        <f t="shared" si="21"/>
        <v>580.59999999998763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25">
      <c r="A648" s="329" t="s">
        <v>289</v>
      </c>
      <c r="B648" s="330">
        <v>2</v>
      </c>
      <c r="C648" s="298">
        <v>46209</v>
      </c>
      <c r="D648" s="299" t="s">
        <v>296</v>
      </c>
      <c r="E648" s="522">
        <v>10.02</v>
      </c>
      <c r="F648" s="522"/>
      <c r="G648" s="333">
        <f t="shared" si="21"/>
        <v>602.58999999998764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25">
      <c r="A649" s="329" t="s">
        <v>289</v>
      </c>
      <c r="B649" s="330">
        <v>4</v>
      </c>
      <c r="C649" s="298">
        <v>46209</v>
      </c>
      <c r="D649" s="299" t="s">
        <v>296</v>
      </c>
      <c r="E649" s="522">
        <v>55.19</v>
      </c>
      <c r="F649" s="522"/>
      <c r="G649" s="333">
        <f t="shared" si="21"/>
        <v>612.60999999998762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25">
      <c r="A650" s="329" t="s">
        <v>294</v>
      </c>
      <c r="B650" s="330">
        <v>14</v>
      </c>
      <c r="C650" s="298">
        <v>46209</v>
      </c>
      <c r="D650" s="299" t="s">
        <v>956</v>
      </c>
      <c r="E650" s="522">
        <v>66.67</v>
      </c>
      <c r="F650" s="522"/>
      <c r="G650" s="333">
        <f t="shared" si="21"/>
        <v>667.79999999998756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25">
      <c r="A651" s="329" t="s">
        <v>294</v>
      </c>
      <c r="B651" s="330">
        <v>14</v>
      </c>
      <c r="C651" s="298">
        <v>46209</v>
      </c>
      <c r="D651" s="299" t="s">
        <v>366</v>
      </c>
      <c r="E651" s="522">
        <v>70.25</v>
      </c>
      <c r="F651" s="522"/>
      <c r="G651" s="333">
        <f t="shared" si="21"/>
        <v>734.46999999998752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25">
      <c r="A652" s="329" t="s">
        <v>289</v>
      </c>
      <c r="B652" s="330">
        <v>4</v>
      </c>
      <c r="C652" s="298">
        <v>46209</v>
      </c>
      <c r="D652" s="299" t="s">
        <v>334</v>
      </c>
      <c r="E652" s="522">
        <v>36.090000000000003</v>
      </c>
      <c r="F652" s="522"/>
      <c r="G652" s="333">
        <f t="shared" si="21"/>
        <v>804.71999999998752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25">
      <c r="A653" s="329" t="s">
        <v>289</v>
      </c>
      <c r="B653" s="330">
        <v>2</v>
      </c>
      <c r="C653" s="298">
        <v>46209</v>
      </c>
      <c r="D653" s="299" t="s">
        <v>301</v>
      </c>
      <c r="E653" s="522">
        <v>16.05</v>
      </c>
      <c r="F653" s="522"/>
      <c r="G653" s="333">
        <f t="shared" si="21"/>
        <v>840.80999999998755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25">
      <c r="A654" s="329" t="s">
        <v>289</v>
      </c>
      <c r="B654" s="330">
        <v>2</v>
      </c>
      <c r="C654" s="298">
        <v>46208</v>
      </c>
      <c r="D654" s="299" t="s">
        <v>958</v>
      </c>
      <c r="E654" s="522">
        <v>23.03</v>
      </c>
      <c r="F654" s="522"/>
      <c r="G654" s="333">
        <f t="shared" si="21"/>
        <v>856.85999999998751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25">
      <c r="A655" s="329" t="s">
        <v>289</v>
      </c>
      <c r="B655" s="330">
        <v>2</v>
      </c>
      <c r="C655" s="298">
        <v>46208</v>
      </c>
      <c r="D655" s="299" t="s">
        <v>370</v>
      </c>
      <c r="E655" s="522">
        <v>15.11</v>
      </c>
      <c r="F655" s="522"/>
      <c r="G655" s="333">
        <f t="shared" si="21"/>
        <v>879.88999999998748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25">
      <c r="A656" s="329" t="s">
        <v>289</v>
      </c>
      <c r="B656" s="330">
        <v>8</v>
      </c>
      <c r="C656" s="298">
        <v>46207</v>
      </c>
      <c r="D656" s="299" t="s">
        <v>948</v>
      </c>
      <c r="E656" s="522">
        <v>47.95</v>
      </c>
      <c r="F656" s="522"/>
      <c r="G656" s="333">
        <f t="shared" si="21"/>
        <v>894.99999999998749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25">
      <c r="A657" s="329" t="s">
        <v>289</v>
      </c>
      <c r="B657" s="330">
        <v>3</v>
      </c>
      <c r="C657" s="298">
        <v>46207</v>
      </c>
      <c r="D657" s="299" t="s">
        <v>949</v>
      </c>
      <c r="E657" s="522">
        <v>8.75</v>
      </c>
      <c r="F657" s="522"/>
      <c r="G657" s="333">
        <f t="shared" si="21"/>
        <v>942.94999999998754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25">
      <c r="A658" s="329" t="s">
        <v>294</v>
      </c>
      <c r="B658" s="330">
        <v>17</v>
      </c>
      <c r="C658" s="298">
        <v>46207</v>
      </c>
      <c r="D658" s="299" t="s">
        <v>369</v>
      </c>
      <c r="E658" s="522">
        <v>99</v>
      </c>
      <c r="F658" s="522"/>
      <c r="G658" s="333">
        <f t="shared" si="21"/>
        <v>951.69999999998754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25">
      <c r="A659" s="329" t="s">
        <v>289</v>
      </c>
      <c r="B659" s="330">
        <v>8</v>
      </c>
      <c r="C659" s="298">
        <v>46206</v>
      </c>
      <c r="D659" s="299" t="s">
        <v>948</v>
      </c>
      <c r="E659" s="522">
        <v>85.56</v>
      </c>
      <c r="F659" s="522"/>
      <c r="G659" s="333">
        <f t="shared" si="21"/>
        <v>1050.6999999999875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25">
      <c r="A660" s="329" t="s">
        <v>289</v>
      </c>
      <c r="B660" s="330">
        <v>3</v>
      </c>
      <c r="C660" s="298">
        <v>46206</v>
      </c>
      <c r="D660" s="299" t="s">
        <v>950</v>
      </c>
      <c r="E660" s="522">
        <v>25.07</v>
      </c>
      <c r="F660" s="522"/>
      <c r="G660" s="333">
        <f t="shared" si="21"/>
        <v>1136.2599999999875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25">
      <c r="A661" s="329" t="s">
        <v>294</v>
      </c>
      <c r="B661" s="330">
        <v>22</v>
      </c>
      <c r="C661" s="298">
        <v>46206</v>
      </c>
      <c r="D661" s="299" t="s">
        <v>951</v>
      </c>
      <c r="E661" s="522">
        <v>12.77</v>
      </c>
      <c r="F661" s="522"/>
      <c r="G661" s="333">
        <f t="shared" si="21"/>
        <v>1161.3299999999874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25">
      <c r="A662" s="329" t="s">
        <v>289</v>
      </c>
      <c r="B662" s="330">
        <v>8</v>
      </c>
      <c r="C662" s="298">
        <v>46206</v>
      </c>
      <c r="D662" s="299" t="s">
        <v>961</v>
      </c>
      <c r="E662" s="522">
        <v>50</v>
      </c>
      <c r="F662" s="522"/>
      <c r="G662" s="333">
        <f t="shared" si="21"/>
        <v>1174.0999999999874</v>
      </c>
      <c r="H662" s="334" t="s">
        <v>298</v>
      </c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25">
      <c r="A663" s="329" t="s">
        <v>289</v>
      </c>
      <c r="B663" s="330">
        <v>2</v>
      </c>
      <c r="C663" s="298">
        <v>46206</v>
      </c>
      <c r="D663" s="299" t="s">
        <v>962</v>
      </c>
      <c r="E663" s="522">
        <v>70</v>
      </c>
      <c r="F663" s="522"/>
      <c r="G663" s="333">
        <f t="shared" si="21"/>
        <v>1224.0999999999874</v>
      </c>
      <c r="H663" s="334" t="s">
        <v>298</v>
      </c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25">
      <c r="A664" s="329" t="s">
        <v>289</v>
      </c>
      <c r="B664" s="330">
        <v>6</v>
      </c>
      <c r="C664" s="298">
        <v>46206</v>
      </c>
      <c r="D664" s="299" t="s">
        <v>963</v>
      </c>
      <c r="E664" s="522">
        <v>64</v>
      </c>
      <c r="F664" s="522"/>
      <c r="G664" s="333">
        <f t="shared" si="21"/>
        <v>1294.0999999999874</v>
      </c>
      <c r="H664" s="334" t="s">
        <v>298</v>
      </c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25">
      <c r="A665" s="329" t="s">
        <v>289</v>
      </c>
      <c r="B665" s="330">
        <v>5</v>
      </c>
      <c r="C665" s="298">
        <v>46206</v>
      </c>
      <c r="D665" s="299" t="s">
        <v>960</v>
      </c>
      <c r="E665" s="522">
        <v>286.49</v>
      </c>
      <c r="F665" s="522"/>
      <c r="G665" s="333">
        <f t="shared" si="21"/>
        <v>1358.0999999999874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25">
      <c r="A666" s="329" t="s">
        <v>289</v>
      </c>
      <c r="B666" s="330">
        <v>6</v>
      </c>
      <c r="C666" s="298">
        <v>46206</v>
      </c>
      <c r="D666" s="299" t="s">
        <v>952</v>
      </c>
      <c r="E666" s="522">
        <v>36</v>
      </c>
      <c r="F666" s="522"/>
      <c r="G666" s="333">
        <f t="shared" si="21"/>
        <v>1644.5899999999874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25">
      <c r="A667" s="329" t="s">
        <v>287</v>
      </c>
      <c r="B667" s="330" t="s">
        <v>287</v>
      </c>
      <c r="C667" s="298">
        <v>46205</v>
      </c>
      <c r="D667" s="299" t="s">
        <v>954</v>
      </c>
      <c r="E667" s="522">
        <v>-200</v>
      </c>
      <c r="F667" s="522"/>
      <c r="G667" s="333">
        <f t="shared" si="21"/>
        <v>1680.5899999999874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25">
      <c r="A668" s="329" t="s">
        <v>287</v>
      </c>
      <c r="B668" s="330" t="s">
        <v>287</v>
      </c>
      <c r="C668" s="298">
        <v>46205</v>
      </c>
      <c r="D668" s="299" t="s">
        <v>954</v>
      </c>
      <c r="E668" s="522">
        <v>-4</v>
      </c>
      <c r="F668" s="522"/>
      <c r="G668" s="333">
        <f t="shared" si="21"/>
        <v>1480.5899999999874</v>
      </c>
      <c r="H668" s="334" t="s">
        <v>298</v>
      </c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25">
      <c r="A669" s="329" t="s">
        <v>287</v>
      </c>
      <c r="B669" s="330" t="s">
        <v>287</v>
      </c>
      <c r="C669" s="298">
        <v>46205</v>
      </c>
      <c r="D669" s="299" t="s">
        <v>954</v>
      </c>
      <c r="E669" s="522">
        <v>204</v>
      </c>
      <c r="F669" s="522"/>
      <c r="G669" s="333">
        <f t="shared" si="21"/>
        <v>1476.5899999999874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25">
      <c r="A670" s="329" t="s">
        <v>289</v>
      </c>
      <c r="B670" s="330">
        <v>6</v>
      </c>
      <c r="C670" s="298">
        <v>46205</v>
      </c>
      <c r="D670" s="299" t="s">
        <v>964</v>
      </c>
      <c r="E670" s="522">
        <v>20</v>
      </c>
      <c r="F670" s="522"/>
      <c r="G670" s="333">
        <f t="shared" si="21"/>
        <v>1680.5899999999874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25">
      <c r="A671" s="329" t="s">
        <v>287</v>
      </c>
      <c r="B671" s="330" t="s">
        <v>287</v>
      </c>
      <c r="C671" s="298">
        <v>46205</v>
      </c>
      <c r="D671" s="299" t="s">
        <v>965</v>
      </c>
      <c r="E671" s="522">
        <v>70</v>
      </c>
      <c r="F671" s="522">
        <v>70</v>
      </c>
      <c r="G671" s="333">
        <f t="shared" si="21"/>
        <v>1700.5899999999874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25">
      <c r="A672" s="329" t="s">
        <v>287</v>
      </c>
      <c r="B672" s="330" t="s">
        <v>287</v>
      </c>
      <c r="C672" s="298">
        <v>46205</v>
      </c>
      <c r="D672" s="299" t="s">
        <v>966</v>
      </c>
      <c r="E672" s="522">
        <v>783</v>
      </c>
      <c r="F672" s="522">
        <v>783</v>
      </c>
      <c r="G672" s="333">
        <f t="shared" si="21"/>
        <v>1700.5899999999874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25">
      <c r="A673" s="329" t="s">
        <v>294</v>
      </c>
      <c r="B673" s="330">
        <v>22</v>
      </c>
      <c r="C673" s="298">
        <v>46205</v>
      </c>
      <c r="D673" s="299" t="s">
        <v>374</v>
      </c>
      <c r="E673" s="522">
        <v>6.37</v>
      </c>
      <c r="F673" s="522"/>
      <c r="G673" s="333">
        <f t="shared" si="21"/>
        <v>1700.5899999999874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25">
      <c r="A674" s="329" t="s">
        <v>289</v>
      </c>
      <c r="B674" s="330">
        <v>2</v>
      </c>
      <c r="C674" s="298">
        <v>46205</v>
      </c>
      <c r="D674" s="299" t="s">
        <v>959</v>
      </c>
      <c r="E674" s="522">
        <v>21</v>
      </c>
      <c r="F674" s="522"/>
      <c r="G674" s="333">
        <f t="shared" si="21"/>
        <v>1706.9599999999873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25">
      <c r="A675" s="329" t="s">
        <v>284</v>
      </c>
      <c r="B675" s="330">
        <v>36</v>
      </c>
      <c r="C675" s="298">
        <v>46205</v>
      </c>
      <c r="D675" s="299" t="s">
        <v>373</v>
      </c>
      <c r="E675" s="522">
        <v>50</v>
      </c>
      <c r="F675" s="522"/>
      <c r="G675" s="333">
        <f t="shared" si="21"/>
        <v>1727.9599999999873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25">
      <c r="A676" s="329" t="s">
        <v>289</v>
      </c>
      <c r="B676" s="330">
        <v>8</v>
      </c>
      <c r="C676" s="298">
        <v>46205</v>
      </c>
      <c r="D676" s="299" t="s">
        <v>319</v>
      </c>
      <c r="E676" s="522">
        <v>53.8</v>
      </c>
      <c r="F676" s="522"/>
      <c r="G676" s="333">
        <f t="shared" si="21"/>
        <v>1777.9599999999873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25">
      <c r="A677" s="329" t="s">
        <v>289</v>
      </c>
      <c r="B677" s="330">
        <v>3</v>
      </c>
      <c r="C677" s="298">
        <v>46204</v>
      </c>
      <c r="D677" s="299" t="s">
        <v>309</v>
      </c>
      <c r="E677" s="522">
        <v>4.1900000000000004</v>
      </c>
      <c r="F677" s="522"/>
      <c r="G677" s="333">
        <f t="shared" si="21"/>
        <v>1831.7599999999873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25">
      <c r="A678" s="329" t="s">
        <v>289</v>
      </c>
      <c r="B678" s="330">
        <v>1</v>
      </c>
      <c r="C678" s="298">
        <v>46204</v>
      </c>
      <c r="D678" s="299" t="s">
        <v>311</v>
      </c>
      <c r="E678" s="522">
        <v>169.54</v>
      </c>
      <c r="F678" s="522"/>
      <c r="G678" s="333">
        <f t="shared" si="21"/>
        <v>1835.9499999999873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25">
      <c r="A679" s="329" t="s">
        <v>289</v>
      </c>
      <c r="B679" s="330">
        <v>2</v>
      </c>
      <c r="C679" s="298">
        <v>46204</v>
      </c>
      <c r="D679" s="299" t="s">
        <v>953</v>
      </c>
      <c r="E679" s="522">
        <v>64.2</v>
      </c>
      <c r="F679" s="522"/>
      <c r="G679" s="333">
        <f t="shared" si="21"/>
        <v>2005.4899999999873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25">
      <c r="A680" s="329" t="s">
        <v>289</v>
      </c>
      <c r="B680" s="330">
        <v>8</v>
      </c>
      <c r="C680" s="298">
        <v>46204</v>
      </c>
      <c r="D680" s="299" t="s">
        <v>319</v>
      </c>
      <c r="E680" s="522">
        <v>150.86000000000001</v>
      </c>
      <c r="F680" s="522"/>
      <c r="G680" s="333">
        <f t="shared" si="21"/>
        <v>2069.6899999999873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25">
      <c r="A681" s="329" t="s">
        <v>289</v>
      </c>
      <c r="B681" s="330">
        <v>3</v>
      </c>
      <c r="C681" s="298">
        <v>46204</v>
      </c>
      <c r="D681" s="299" t="s">
        <v>453</v>
      </c>
      <c r="E681" s="522">
        <v>10.41</v>
      </c>
      <c r="F681" s="522"/>
      <c r="G681" s="333">
        <f t="shared" si="21"/>
        <v>2220.5499999999874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25">
      <c r="A682" s="329" t="s">
        <v>289</v>
      </c>
      <c r="B682" s="330">
        <v>1</v>
      </c>
      <c r="C682" s="298">
        <v>46204</v>
      </c>
      <c r="D682" s="299" t="s">
        <v>306</v>
      </c>
      <c r="E682" s="522">
        <v>98.37</v>
      </c>
      <c r="F682" s="522"/>
      <c r="G682" s="333">
        <f t="shared" si="21"/>
        <v>2230.9599999999873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25">
      <c r="A683" s="329" t="s">
        <v>289</v>
      </c>
      <c r="B683" s="330">
        <v>6</v>
      </c>
      <c r="C683" s="298">
        <v>46204</v>
      </c>
      <c r="D683" s="299" t="s">
        <v>396</v>
      </c>
      <c r="E683" s="522">
        <v>54.76</v>
      </c>
      <c r="F683" s="522"/>
      <c r="G683" s="333">
        <f t="shared" si="21"/>
        <v>2329.3299999999872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25">
      <c r="A684" s="329" t="s">
        <v>284</v>
      </c>
      <c r="B684" s="330">
        <v>37</v>
      </c>
      <c r="C684" s="298">
        <v>46203</v>
      </c>
      <c r="D684" s="299" t="s">
        <v>968</v>
      </c>
      <c r="E684" s="522">
        <v>6487.16</v>
      </c>
      <c r="F684" s="522"/>
      <c r="G684" s="333">
        <f t="shared" si="21"/>
        <v>2384.0899999999874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25">
      <c r="A685" s="329" t="s">
        <v>286</v>
      </c>
      <c r="B685" s="330">
        <v>25</v>
      </c>
      <c r="C685" s="298">
        <v>46203</v>
      </c>
      <c r="D685" s="298" t="s">
        <v>204</v>
      </c>
      <c r="E685" s="331">
        <v>350</v>
      </c>
      <c r="F685" s="522"/>
      <c r="G685" s="333">
        <f t="shared" si="21"/>
        <v>8871.2499999999873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25">
      <c r="A686" s="329" t="s">
        <v>286</v>
      </c>
      <c r="B686" s="330">
        <v>26</v>
      </c>
      <c r="C686" s="298">
        <v>46203</v>
      </c>
      <c r="D686" s="298" t="s">
        <v>205</v>
      </c>
      <c r="E686" s="331">
        <v>320</v>
      </c>
      <c r="F686" s="522"/>
      <c r="G686" s="333">
        <f t="shared" si="21"/>
        <v>9221.2499999999873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25">
      <c r="A687" s="329" t="s">
        <v>286</v>
      </c>
      <c r="B687" s="330">
        <v>27</v>
      </c>
      <c r="C687" s="298">
        <v>46203</v>
      </c>
      <c r="D687" s="298" t="s">
        <v>206</v>
      </c>
      <c r="E687" s="331">
        <v>25</v>
      </c>
      <c r="F687" s="522"/>
      <c r="G687" s="333">
        <f t="shared" si="21"/>
        <v>9541.2499999999873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25">
      <c r="A688" s="329" t="s">
        <v>286</v>
      </c>
      <c r="B688" s="330">
        <v>28</v>
      </c>
      <c r="C688" s="298">
        <v>46203</v>
      </c>
      <c r="D688" s="298" t="s">
        <v>207</v>
      </c>
      <c r="E688" s="331">
        <v>25</v>
      </c>
      <c r="F688" s="522"/>
      <c r="G688" s="333">
        <f t="shared" si="21"/>
        <v>9566.2499999999873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25">
      <c r="A689" s="329" t="s">
        <v>286</v>
      </c>
      <c r="B689" s="330">
        <v>29</v>
      </c>
      <c r="C689" s="298">
        <v>46203</v>
      </c>
      <c r="D689" s="298" t="s">
        <v>208</v>
      </c>
      <c r="E689" s="331">
        <v>45</v>
      </c>
      <c r="F689" s="522"/>
      <c r="G689" s="333">
        <f t="shared" si="21"/>
        <v>9591.2499999999873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25">
      <c r="A690" s="329" t="s">
        <v>286</v>
      </c>
      <c r="B690" s="330">
        <v>30</v>
      </c>
      <c r="C690" s="298">
        <v>46203</v>
      </c>
      <c r="D690" s="298" t="s">
        <v>209</v>
      </c>
      <c r="E690" s="331">
        <v>400</v>
      </c>
      <c r="F690" s="522"/>
      <c r="G690" s="333">
        <f t="shared" si="21"/>
        <v>9636.2499999999873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25">
      <c r="A691" s="329" t="s">
        <v>286</v>
      </c>
      <c r="B691" s="330">
        <v>31</v>
      </c>
      <c r="C691" s="298">
        <v>46203</v>
      </c>
      <c r="D691" s="298" t="s">
        <v>210</v>
      </c>
      <c r="E691" s="331">
        <v>375</v>
      </c>
      <c r="F691" s="522"/>
      <c r="G691" s="333">
        <f t="shared" si="21"/>
        <v>10036.249999999987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25">
      <c r="A692" s="329" t="s">
        <v>286</v>
      </c>
      <c r="B692" s="330">
        <v>32</v>
      </c>
      <c r="C692" s="298">
        <v>46203</v>
      </c>
      <c r="D692" s="298" t="s">
        <v>211</v>
      </c>
      <c r="E692" s="331">
        <v>100</v>
      </c>
      <c r="F692" s="522"/>
      <c r="G692" s="333">
        <f t="shared" si="21"/>
        <v>10411.249999999987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25">
      <c r="A693" s="329" t="s">
        <v>286</v>
      </c>
      <c r="B693" s="330">
        <v>33</v>
      </c>
      <c r="C693" s="298">
        <v>46203</v>
      </c>
      <c r="D693" s="298" t="s">
        <v>212</v>
      </c>
      <c r="E693" s="331">
        <v>85</v>
      </c>
      <c r="F693" s="522"/>
      <c r="G693" s="333">
        <f t="shared" si="21"/>
        <v>10511.249999999987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25">
      <c r="A694" s="329" t="s">
        <v>286</v>
      </c>
      <c r="B694" s="330">
        <v>34</v>
      </c>
      <c r="C694" s="298">
        <v>46203</v>
      </c>
      <c r="D694" s="298" t="s">
        <v>213</v>
      </c>
      <c r="E694" s="331">
        <v>230</v>
      </c>
      <c r="F694" s="522"/>
      <c r="G694" s="333">
        <f t="shared" si="21"/>
        <v>10596.249999999987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25">
      <c r="A695" s="329" t="s">
        <v>286</v>
      </c>
      <c r="B695" s="330">
        <v>35</v>
      </c>
      <c r="C695" s="298">
        <v>46203</v>
      </c>
      <c r="D695" s="298" t="s">
        <v>214</v>
      </c>
      <c r="E695" s="331">
        <v>45</v>
      </c>
      <c r="F695" s="522"/>
      <c r="G695" s="333">
        <f t="shared" si="21"/>
        <v>10826.249999999987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25">
      <c r="A696" s="329" t="s">
        <v>294</v>
      </c>
      <c r="B696" s="330">
        <v>10</v>
      </c>
      <c r="C696" s="298">
        <v>46203</v>
      </c>
      <c r="D696" s="298" t="s">
        <v>176</v>
      </c>
      <c r="E696" s="522">
        <v>17.899999999999999</v>
      </c>
      <c r="F696" s="522"/>
      <c r="G696" s="333">
        <f t="shared" si="21"/>
        <v>10871.249999999987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25">
      <c r="A697" s="329" t="s">
        <v>287</v>
      </c>
      <c r="B697" s="330" t="s">
        <v>287</v>
      </c>
      <c r="C697" s="298">
        <v>46203</v>
      </c>
      <c r="D697" s="299" t="s">
        <v>422</v>
      </c>
      <c r="E697" s="522">
        <v>185.64</v>
      </c>
      <c r="F697" s="522">
        <v>185.64</v>
      </c>
      <c r="G697" s="333">
        <f t="shared" si="21"/>
        <v>10889.149999999987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25">
      <c r="A698" s="329" t="s">
        <v>289</v>
      </c>
      <c r="B698" s="330">
        <v>6</v>
      </c>
      <c r="C698" s="298">
        <v>46203</v>
      </c>
      <c r="D698" s="299" t="s">
        <v>945</v>
      </c>
      <c r="E698" s="522">
        <v>-20</v>
      </c>
      <c r="F698" s="522"/>
      <c r="G698" s="333">
        <f t="shared" si="21"/>
        <v>10889.149999999987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25">
      <c r="A699" s="329" t="s">
        <v>287</v>
      </c>
      <c r="B699" s="330" t="s">
        <v>287</v>
      </c>
      <c r="C699" s="298">
        <v>46202</v>
      </c>
      <c r="D699" s="299" t="s">
        <v>946</v>
      </c>
      <c r="E699" s="522">
        <v>580</v>
      </c>
      <c r="F699" s="522">
        <v>580</v>
      </c>
      <c r="G699" s="333">
        <f t="shared" si="21"/>
        <v>10869.149999999987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25">
      <c r="A700" s="329" t="s">
        <v>291</v>
      </c>
      <c r="B700" s="330">
        <v>38</v>
      </c>
      <c r="C700" s="298">
        <v>46202</v>
      </c>
      <c r="D700" s="299" t="s">
        <v>293</v>
      </c>
      <c r="E700" s="522"/>
      <c r="F700" s="522">
        <v>4720.8599999999997</v>
      </c>
      <c r="G700" s="333">
        <f t="shared" si="21"/>
        <v>10869.149999999987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25">
      <c r="A701" s="329" t="s">
        <v>287</v>
      </c>
      <c r="B701" s="330" t="s">
        <v>287</v>
      </c>
      <c r="C701" s="298">
        <v>46202</v>
      </c>
      <c r="D701" s="299" t="s">
        <v>940</v>
      </c>
      <c r="E701" s="522">
        <v>180</v>
      </c>
      <c r="F701" s="522">
        <v>180</v>
      </c>
      <c r="G701" s="333">
        <f t="shared" si="21"/>
        <v>6148.2899999999863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25">
      <c r="A702" s="329" t="s">
        <v>294</v>
      </c>
      <c r="B702" s="330">
        <v>20</v>
      </c>
      <c r="C702" s="298">
        <v>46202</v>
      </c>
      <c r="D702" s="299" t="s">
        <v>193</v>
      </c>
      <c r="E702" s="522">
        <v>600</v>
      </c>
      <c r="F702" s="522"/>
      <c r="G702" s="333">
        <f t="shared" si="21"/>
        <v>6148.2899999999863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25">
      <c r="A703" s="329" t="s">
        <v>289</v>
      </c>
      <c r="B703" s="330">
        <v>1</v>
      </c>
      <c r="C703" s="298">
        <v>46202</v>
      </c>
      <c r="D703" s="299" t="s">
        <v>306</v>
      </c>
      <c r="E703" s="522">
        <v>102.13</v>
      </c>
      <c r="F703" s="522"/>
      <c r="G703" s="333">
        <f t="shared" si="21"/>
        <v>6748.2899999999863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25">
      <c r="A704" s="329" t="s">
        <v>289</v>
      </c>
      <c r="B704" s="330">
        <v>4</v>
      </c>
      <c r="C704" s="298">
        <v>46202</v>
      </c>
      <c r="D704" s="299" t="s">
        <v>310</v>
      </c>
      <c r="E704" s="522">
        <v>40.56</v>
      </c>
      <c r="F704" s="522"/>
      <c r="G704" s="333">
        <f t="shared" si="21"/>
        <v>6850.4199999999864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25">
      <c r="A705" s="329" t="s">
        <v>289</v>
      </c>
      <c r="B705" s="330">
        <v>3</v>
      </c>
      <c r="C705" s="298">
        <v>46202</v>
      </c>
      <c r="D705" s="299" t="s">
        <v>310</v>
      </c>
      <c r="E705" s="522">
        <v>6.84</v>
      </c>
      <c r="F705" s="522"/>
      <c r="G705" s="333">
        <f t="shared" si="21"/>
        <v>6890.9799999999868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25">
      <c r="A706" s="329" t="s">
        <v>289</v>
      </c>
      <c r="B706" s="330">
        <v>3</v>
      </c>
      <c r="C706" s="298">
        <v>46202</v>
      </c>
      <c r="D706" s="299" t="s">
        <v>878</v>
      </c>
      <c r="E706" s="522">
        <v>11.98</v>
      </c>
      <c r="F706" s="522"/>
      <c r="G706" s="333">
        <f t="shared" si="21"/>
        <v>6897.819999999987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25">
      <c r="A707" s="329" t="s">
        <v>289</v>
      </c>
      <c r="B707" s="330">
        <v>2</v>
      </c>
      <c r="C707" s="298">
        <v>46201</v>
      </c>
      <c r="D707" s="299" t="s">
        <v>352</v>
      </c>
      <c r="E707" s="522">
        <v>14.99</v>
      </c>
      <c r="F707" s="522"/>
      <c r="G707" s="333">
        <f t="shared" ref="G707:G720" si="22">G708-E707+F707</f>
        <v>6909.7999999999865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25">
      <c r="A708" s="329" t="s">
        <v>289</v>
      </c>
      <c r="B708" s="330">
        <v>2</v>
      </c>
      <c r="C708" s="298">
        <v>46201</v>
      </c>
      <c r="D708" s="299" t="s">
        <v>357</v>
      </c>
      <c r="E708" s="522">
        <v>11.29</v>
      </c>
      <c r="F708" s="522"/>
      <c r="G708" s="333">
        <f t="shared" si="22"/>
        <v>6924.7899999999863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25">
      <c r="A709" s="329" t="s">
        <v>289</v>
      </c>
      <c r="B709" s="330">
        <v>8</v>
      </c>
      <c r="C709" s="298">
        <v>46201</v>
      </c>
      <c r="D709" s="299" t="s">
        <v>319</v>
      </c>
      <c r="E709" s="522">
        <v>158.96</v>
      </c>
      <c r="F709" s="522"/>
      <c r="G709" s="333">
        <f t="shared" si="22"/>
        <v>6936.0799999999863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25">
      <c r="A710" s="329" t="s">
        <v>289</v>
      </c>
      <c r="B710" s="330">
        <v>6</v>
      </c>
      <c r="C710" s="298">
        <v>46201</v>
      </c>
      <c r="D710" s="299" t="s">
        <v>396</v>
      </c>
      <c r="E710" s="522">
        <v>53.24</v>
      </c>
      <c r="F710" s="522"/>
      <c r="G710" s="333">
        <f t="shared" si="22"/>
        <v>7095.0399999999863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25">
      <c r="A711" s="329" t="s">
        <v>289</v>
      </c>
      <c r="B711" s="330">
        <v>2</v>
      </c>
      <c r="C711" s="298">
        <v>46200</v>
      </c>
      <c r="D711" s="299" t="s">
        <v>915</v>
      </c>
      <c r="E711" s="522">
        <v>122.77</v>
      </c>
      <c r="F711" s="522"/>
      <c r="G711" s="333">
        <f t="shared" si="22"/>
        <v>7148.2799999999861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25">
      <c r="A712" s="329" t="s">
        <v>289</v>
      </c>
      <c r="B712" s="330">
        <v>1</v>
      </c>
      <c r="C712" s="298">
        <v>46200</v>
      </c>
      <c r="D712" s="299" t="s">
        <v>829</v>
      </c>
      <c r="E712" s="522">
        <v>77.67</v>
      </c>
      <c r="F712" s="522"/>
      <c r="G712" s="333">
        <f t="shared" si="22"/>
        <v>7271.0499999999865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25">
      <c r="A713" s="329" t="s">
        <v>289</v>
      </c>
      <c r="B713" s="330">
        <v>5</v>
      </c>
      <c r="C713" s="298">
        <v>46200</v>
      </c>
      <c r="D713" s="299" t="s">
        <v>941</v>
      </c>
      <c r="E713" s="522">
        <v>32.99</v>
      </c>
      <c r="F713" s="522"/>
      <c r="G713" s="333">
        <f t="shared" si="22"/>
        <v>7348.7199999999866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25">
      <c r="A714" s="329" t="s">
        <v>287</v>
      </c>
      <c r="B714" s="330" t="s">
        <v>287</v>
      </c>
      <c r="C714" s="298">
        <v>46200</v>
      </c>
      <c r="D714" s="299" t="s">
        <v>943</v>
      </c>
      <c r="E714" s="522">
        <v>207.96</v>
      </c>
      <c r="F714" s="522">
        <v>207.96</v>
      </c>
      <c r="G714" s="333">
        <f t="shared" si="22"/>
        <v>7381.7099999999864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25">
      <c r="A715" s="329" t="s">
        <v>289</v>
      </c>
      <c r="B715" s="330">
        <v>2</v>
      </c>
      <c r="C715" s="298">
        <v>46199</v>
      </c>
      <c r="D715" s="299" t="s">
        <v>866</v>
      </c>
      <c r="E715" s="522">
        <v>51.84</v>
      </c>
      <c r="F715" s="522"/>
      <c r="G715" s="333">
        <f t="shared" si="22"/>
        <v>7381.7099999999864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25">
      <c r="A716" s="329" t="s">
        <v>289</v>
      </c>
      <c r="B716" s="330">
        <v>3</v>
      </c>
      <c r="C716" s="298">
        <v>46199</v>
      </c>
      <c r="D716" s="299" t="s">
        <v>296</v>
      </c>
      <c r="E716" s="522">
        <v>10.31</v>
      </c>
      <c r="F716" s="522"/>
      <c r="G716" s="333">
        <f t="shared" si="22"/>
        <v>7433.5499999999865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25">
      <c r="A717" s="329" t="s">
        <v>289</v>
      </c>
      <c r="B717" s="330">
        <v>4</v>
      </c>
      <c r="C717" s="298">
        <v>46199</v>
      </c>
      <c r="D717" s="299" t="s">
        <v>296</v>
      </c>
      <c r="E717" s="522">
        <v>87.14</v>
      </c>
      <c r="F717" s="522"/>
      <c r="G717" s="333">
        <f t="shared" si="22"/>
        <v>7443.8599999999869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25">
      <c r="A718" s="329" t="s">
        <v>289</v>
      </c>
      <c r="B718" s="330">
        <v>5</v>
      </c>
      <c r="C718" s="298">
        <v>46199</v>
      </c>
      <c r="D718" s="299" t="s">
        <v>938</v>
      </c>
      <c r="E718" s="522">
        <v>20</v>
      </c>
      <c r="F718" s="522"/>
      <c r="G718" s="333">
        <f t="shared" si="22"/>
        <v>7530.9999999999873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25">
      <c r="A719" s="329" t="s">
        <v>294</v>
      </c>
      <c r="B719" s="330">
        <v>12</v>
      </c>
      <c r="C719" s="298">
        <v>46198</v>
      </c>
      <c r="D719" s="299" t="s">
        <v>314</v>
      </c>
      <c r="E719" s="522">
        <v>204.48</v>
      </c>
      <c r="F719" s="522"/>
      <c r="G719" s="333">
        <f t="shared" si="22"/>
        <v>7550.9999999999873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25">
      <c r="A720" s="329" t="s">
        <v>291</v>
      </c>
      <c r="B720" s="330">
        <v>39</v>
      </c>
      <c r="C720" s="298">
        <v>46198</v>
      </c>
      <c r="D720" s="299" t="s">
        <v>292</v>
      </c>
      <c r="E720" s="522"/>
      <c r="F720" s="522">
        <v>2763.77</v>
      </c>
      <c r="G720" s="333">
        <f t="shared" si="22"/>
        <v>7755.4799999999868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25">
      <c r="A721" s="329" t="s">
        <v>289</v>
      </c>
      <c r="B721" s="330">
        <v>5</v>
      </c>
      <c r="C721" s="298">
        <v>46198</v>
      </c>
      <c r="D721" s="299" t="s">
        <v>844</v>
      </c>
      <c r="E721" s="522">
        <v>11.2</v>
      </c>
      <c r="F721" s="522"/>
      <c r="G721" s="333">
        <f t="shared" ref="G721:G741" si="23">G722-E721+F721</f>
        <v>4991.7099999999864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25">
      <c r="A722" s="329" t="s">
        <v>289</v>
      </c>
      <c r="B722" s="330">
        <v>2</v>
      </c>
      <c r="C722" s="298">
        <v>46197</v>
      </c>
      <c r="D722" s="299" t="s">
        <v>939</v>
      </c>
      <c r="E722" s="522">
        <v>15.99</v>
      </c>
      <c r="F722" s="522"/>
      <c r="G722" s="333">
        <f t="shared" si="23"/>
        <v>5002.9099999999862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25">
      <c r="A723" s="329" t="s">
        <v>289</v>
      </c>
      <c r="B723" s="330">
        <v>5</v>
      </c>
      <c r="C723" s="298">
        <v>46197</v>
      </c>
      <c r="D723" s="299" t="s">
        <v>339</v>
      </c>
      <c r="E723" s="522">
        <v>47.93</v>
      </c>
      <c r="F723" s="522"/>
      <c r="G723" s="333">
        <f t="shared" si="23"/>
        <v>5018.899999999986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25">
      <c r="A724" s="329" t="s">
        <v>294</v>
      </c>
      <c r="B724" s="330">
        <v>43</v>
      </c>
      <c r="C724" s="298">
        <v>46197</v>
      </c>
      <c r="D724" s="299" t="s">
        <v>201</v>
      </c>
      <c r="E724" s="522">
        <v>42.84</v>
      </c>
      <c r="F724" s="522"/>
      <c r="G724" s="333">
        <f t="shared" si="23"/>
        <v>5066.8299999999863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25">
      <c r="A725" s="329" t="s">
        <v>294</v>
      </c>
      <c r="B725" s="330">
        <v>42</v>
      </c>
      <c r="C725" s="298">
        <v>46197</v>
      </c>
      <c r="D725" s="299" t="s">
        <v>200</v>
      </c>
      <c r="E725" s="522">
        <v>99.4</v>
      </c>
      <c r="F725" s="522"/>
      <c r="G725" s="333">
        <f t="shared" si="23"/>
        <v>5109.6699999999864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25">
      <c r="A726" s="329" t="s">
        <v>289</v>
      </c>
      <c r="B726" s="330">
        <v>8</v>
      </c>
      <c r="C726" s="298">
        <v>46196</v>
      </c>
      <c r="D726" s="299" t="s">
        <v>319</v>
      </c>
      <c r="E726" s="522">
        <v>5.68</v>
      </c>
      <c r="F726" s="522"/>
      <c r="G726" s="333">
        <f t="shared" si="23"/>
        <v>5209.0699999999861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25">
      <c r="A727" s="329" t="s">
        <v>289</v>
      </c>
      <c r="B727" s="330">
        <v>1</v>
      </c>
      <c r="C727" s="298">
        <v>46196</v>
      </c>
      <c r="D727" s="299" t="s">
        <v>306</v>
      </c>
      <c r="E727" s="522">
        <v>167.73</v>
      </c>
      <c r="F727" s="522"/>
      <c r="G727" s="333">
        <f t="shared" si="23"/>
        <v>5214.7499999999864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25">
      <c r="A728" s="329" t="s">
        <v>289</v>
      </c>
      <c r="B728" s="330">
        <v>4</v>
      </c>
      <c r="C728" s="298">
        <v>46196</v>
      </c>
      <c r="D728" s="299" t="s">
        <v>296</v>
      </c>
      <c r="E728" s="522">
        <v>40.81</v>
      </c>
      <c r="F728" s="522"/>
      <c r="G728" s="333">
        <f t="shared" si="23"/>
        <v>5382.4799999999859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25">
      <c r="A729" s="329" t="s">
        <v>289</v>
      </c>
      <c r="B729" s="330">
        <v>2</v>
      </c>
      <c r="C729" s="298">
        <v>46196</v>
      </c>
      <c r="D729" s="299" t="s">
        <v>334</v>
      </c>
      <c r="E729" s="522">
        <v>17.68</v>
      </c>
      <c r="F729" s="522"/>
      <c r="G729" s="333">
        <f t="shared" si="23"/>
        <v>5423.2899999999863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25">
      <c r="A730" s="329" t="s">
        <v>289</v>
      </c>
      <c r="B730" s="330">
        <v>3</v>
      </c>
      <c r="C730" s="298">
        <v>46196</v>
      </c>
      <c r="D730" s="299" t="s">
        <v>320</v>
      </c>
      <c r="E730" s="522">
        <v>5.19</v>
      </c>
      <c r="F730" s="522"/>
      <c r="G730" s="333">
        <f t="shared" si="23"/>
        <v>5440.9699999999866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25">
      <c r="A731" s="329" t="s">
        <v>289</v>
      </c>
      <c r="B731" s="330">
        <v>8</v>
      </c>
      <c r="C731" s="298">
        <v>46196</v>
      </c>
      <c r="D731" s="299" t="s">
        <v>308</v>
      </c>
      <c r="E731" s="522">
        <v>71.75</v>
      </c>
      <c r="F731" s="522"/>
      <c r="G731" s="333">
        <f t="shared" si="23"/>
        <v>5446.1599999999862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25">
      <c r="A732" s="329" t="s">
        <v>294</v>
      </c>
      <c r="B732" s="330">
        <v>22</v>
      </c>
      <c r="C732" s="298">
        <v>46196</v>
      </c>
      <c r="D732" s="299" t="s">
        <v>833</v>
      </c>
      <c r="E732" s="522">
        <v>15.96</v>
      </c>
      <c r="F732" s="522"/>
      <c r="G732" s="333">
        <f t="shared" si="23"/>
        <v>5517.9099999999862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25">
      <c r="A733" s="329" t="s">
        <v>289</v>
      </c>
      <c r="B733" s="330">
        <v>2</v>
      </c>
      <c r="C733" s="298">
        <v>46195</v>
      </c>
      <c r="D733" s="299" t="s">
        <v>334</v>
      </c>
      <c r="E733" s="522">
        <v>7.89</v>
      </c>
      <c r="F733" s="522"/>
      <c r="G733" s="333">
        <f t="shared" si="23"/>
        <v>5533.8699999999862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25">
      <c r="A734" s="329" t="s">
        <v>287</v>
      </c>
      <c r="B734" s="330" t="s">
        <v>287</v>
      </c>
      <c r="C734" s="298">
        <v>46195</v>
      </c>
      <c r="D734" s="299" t="s">
        <v>937</v>
      </c>
      <c r="E734" s="522">
        <v>86.07</v>
      </c>
      <c r="F734" s="522">
        <v>86.07</v>
      </c>
      <c r="G734" s="333">
        <f t="shared" si="23"/>
        <v>5541.7599999999866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25">
      <c r="A735" s="329" t="s">
        <v>287</v>
      </c>
      <c r="B735" s="330" t="s">
        <v>287</v>
      </c>
      <c r="C735" s="298">
        <v>46195</v>
      </c>
      <c r="D735" s="299" t="s">
        <v>920</v>
      </c>
      <c r="E735" s="522">
        <v>14.98</v>
      </c>
      <c r="F735" s="522">
        <v>14.98</v>
      </c>
      <c r="G735" s="333">
        <f t="shared" si="23"/>
        <v>5541.7599999999866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25">
      <c r="A736" s="329" t="s">
        <v>287</v>
      </c>
      <c r="B736" s="330" t="s">
        <v>287</v>
      </c>
      <c r="C736" s="298">
        <v>46195</v>
      </c>
      <c r="D736" s="299" t="s">
        <v>934</v>
      </c>
      <c r="E736" s="522">
        <v>83.52</v>
      </c>
      <c r="F736" s="522">
        <v>83.52</v>
      </c>
      <c r="G736" s="333">
        <f t="shared" si="23"/>
        <v>5541.7599999999866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25">
      <c r="A737" s="329" t="s">
        <v>287</v>
      </c>
      <c r="B737" s="330" t="s">
        <v>287</v>
      </c>
      <c r="C737" s="298">
        <v>46195</v>
      </c>
      <c r="D737" s="299" t="s">
        <v>935</v>
      </c>
      <c r="E737" s="522">
        <v>62.19</v>
      </c>
      <c r="F737" s="522">
        <v>62.19</v>
      </c>
      <c r="G737" s="333">
        <f t="shared" si="23"/>
        <v>5541.7599999999866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25">
      <c r="A738" s="329" t="s">
        <v>289</v>
      </c>
      <c r="B738" s="330">
        <v>3</v>
      </c>
      <c r="C738" s="298">
        <v>46195</v>
      </c>
      <c r="D738" s="299" t="s">
        <v>310</v>
      </c>
      <c r="E738" s="522">
        <v>6.99</v>
      </c>
      <c r="F738" s="522"/>
      <c r="G738" s="333">
        <f t="shared" si="23"/>
        <v>5541.7599999999866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25">
      <c r="A739" s="329" t="s">
        <v>287</v>
      </c>
      <c r="B739" s="330" t="s">
        <v>287</v>
      </c>
      <c r="C739" s="298">
        <v>46195</v>
      </c>
      <c r="D739" s="299" t="s">
        <v>936</v>
      </c>
      <c r="E739" s="522">
        <v>60.47</v>
      </c>
      <c r="F739" s="522">
        <v>60.47</v>
      </c>
      <c r="G739" s="333">
        <f t="shared" si="23"/>
        <v>5548.7499999999864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25">
      <c r="A740" s="329" t="s">
        <v>294</v>
      </c>
      <c r="B740" s="330">
        <v>22</v>
      </c>
      <c r="C740" s="298">
        <v>46195</v>
      </c>
      <c r="D740" s="299" t="s">
        <v>323</v>
      </c>
      <c r="E740" s="522">
        <v>20.22</v>
      </c>
      <c r="F740" s="522"/>
      <c r="G740" s="333">
        <f t="shared" si="23"/>
        <v>5548.7499999999864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25">
      <c r="A741" s="329" t="s">
        <v>289</v>
      </c>
      <c r="B741" s="330">
        <v>6</v>
      </c>
      <c r="C741" s="298">
        <v>46195</v>
      </c>
      <c r="D741" s="299" t="s">
        <v>917</v>
      </c>
      <c r="E741" s="522">
        <v>200</v>
      </c>
      <c r="F741" s="522"/>
      <c r="G741" s="333">
        <f t="shared" si="23"/>
        <v>5568.9699999999866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25">
      <c r="A742" s="329" t="s">
        <v>289</v>
      </c>
      <c r="B742" s="330">
        <v>5</v>
      </c>
      <c r="C742" s="298">
        <v>46194</v>
      </c>
      <c r="D742" s="299" t="s">
        <v>339</v>
      </c>
      <c r="E742" s="522">
        <v>47.93</v>
      </c>
      <c r="F742" s="522"/>
      <c r="G742" s="333">
        <f t="shared" ref="G742:G762" si="24">G743-E742+F742</f>
        <v>5768.9699999999866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25">
      <c r="A743" s="329" t="s">
        <v>287</v>
      </c>
      <c r="B743" s="330" t="s">
        <v>287</v>
      </c>
      <c r="C743" s="298">
        <v>46194</v>
      </c>
      <c r="D743" s="299" t="s">
        <v>933</v>
      </c>
      <c r="E743" s="522"/>
      <c r="F743" s="522">
        <v>50</v>
      </c>
      <c r="G743" s="333">
        <f t="shared" si="24"/>
        <v>5816.8999999999869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25">
      <c r="A744" s="329" t="s">
        <v>287</v>
      </c>
      <c r="B744" s="330" t="s">
        <v>287</v>
      </c>
      <c r="C744" s="298">
        <v>46194</v>
      </c>
      <c r="D744" s="299" t="s">
        <v>933</v>
      </c>
      <c r="E744" s="522">
        <v>50</v>
      </c>
      <c r="F744" s="522"/>
      <c r="G744" s="333">
        <f t="shared" si="24"/>
        <v>5766.8999999999869</v>
      </c>
      <c r="H744" s="334" t="s">
        <v>298</v>
      </c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25">
      <c r="A745" s="329" t="s">
        <v>287</v>
      </c>
      <c r="B745" s="330" t="s">
        <v>287</v>
      </c>
      <c r="C745" s="298">
        <v>46194</v>
      </c>
      <c r="D745" s="299" t="s">
        <v>920</v>
      </c>
      <c r="E745" s="522">
        <v>28.38</v>
      </c>
      <c r="F745" s="522">
        <v>28.38</v>
      </c>
      <c r="G745" s="333">
        <f t="shared" si="24"/>
        <v>5816.8999999999869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25">
      <c r="A746" s="329" t="s">
        <v>287</v>
      </c>
      <c r="B746" s="330" t="s">
        <v>287</v>
      </c>
      <c r="C746" s="298">
        <v>46194</v>
      </c>
      <c r="D746" s="299" t="s">
        <v>918</v>
      </c>
      <c r="E746" s="522">
        <v>35.020000000000003</v>
      </c>
      <c r="F746" s="522">
        <v>35.020000000000003</v>
      </c>
      <c r="G746" s="333">
        <f t="shared" si="24"/>
        <v>5816.8999999999869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25">
      <c r="A747" s="329" t="s">
        <v>287</v>
      </c>
      <c r="B747" s="330" t="s">
        <v>287</v>
      </c>
      <c r="C747" s="298">
        <v>46194</v>
      </c>
      <c r="D747" s="299" t="s">
        <v>925</v>
      </c>
      <c r="E747" s="522">
        <v>83.81</v>
      </c>
      <c r="F747" s="522">
        <v>83.81</v>
      </c>
      <c r="G747" s="333">
        <f t="shared" si="24"/>
        <v>5816.8999999999869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25">
      <c r="A748" s="329" t="s">
        <v>287</v>
      </c>
      <c r="B748" s="330" t="s">
        <v>287</v>
      </c>
      <c r="C748" s="298">
        <v>46194</v>
      </c>
      <c r="D748" s="299" t="s">
        <v>926</v>
      </c>
      <c r="E748" s="522">
        <v>27.43</v>
      </c>
      <c r="F748" s="522">
        <v>27.43</v>
      </c>
      <c r="G748" s="333">
        <f t="shared" si="24"/>
        <v>5816.8999999999869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25">
      <c r="A749" s="329" t="s">
        <v>287</v>
      </c>
      <c r="B749" s="330" t="s">
        <v>287</v>
      </c>
      <c r="C749" s="298">
        <v>46193</v>
      </c>
      <c r="D749" s="299" t="s">
        <v>930</v>
      </c>
      <c r="E749" s="522">
        <v>30.86</v>
      </c>
      <c r="F749" s="522">
        <v>30.86</v>
      </c>
      <c r="G749" s="333">
        <f t="shared" si="24"/>
        <v>5816.8999999999869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25">
      <c r="A750" s="329" t="s">
        <v>287</v>
      </c>
      <c r="B750" s="330" t="s">
        <v>287</v>
      </c>
      <c r="C750" s="298">
        <v>46193</v>
      </c>
      <c r="D750" s="299" t="s">
        <v>920</v>
      </c>
      <c r="E750" s="522">
        <v>13.95</v>
      </c>
      <c r="F750" s="522">
        <v>13.95</v>
      </c>
      <c r="G750" s="333">
        <f t="shared" si="24"/>
        <v>5816.8999999999869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25">
      <c r="A751" s="329" t="s">
        <v>287</v>
      </c>
      <c r="B751" s="330" t="s">
        <v>287</v>
      </c>
      <c r="C751" s="298">
        <v>46192</v>
      </c>
      <c r="D751" s="299" t="s">
        <v>932</v>
      </c>
      <c r="E751" s="522">
        <v>148.54</v>
      </c>
      <c r="F751" s="522">
        <v>148.54</v>
      </c>
      <c r="G751" s="333">
        <f t="shared" si="24"/>
        <v>5816.8999999999869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25">
      <c r="A752" s="329" t="s">
        <v>287</v>
      </c>
      <c r="B752" s="330" t="s">
        <v>287</v>
      </c>
      <c r="C752" s="298">
        <v>46192</v>
      </c>
      <c r="D752" s="299" t="s">
        <v>919</v>
      </c>
      <c r="E752" s="522">
        <v>80</v>
      </c>
      <c r="F752" s="522">
        <v>80</v>
      </c>
      <c r="G752" s="333">
        <f t="shared" si="24"/>
        <v>5816.8999999999869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25">
      <c r="A753" s="329" t="s">
        <v>287</v>
      </c>
      <c r="B753" s="330" t="s">
        <v>287</v>
      </c>
      <c r="C753" s="298">
        <v>46192</v>
      </c>
      <c r="D753" s="299" t="s">
        <v>920</v>
      </c>
      <c r="E753" s="522">
        <v>27.98</v>
      </c>
      <c r="F753" s="522">
        <v>27.98</v>
      </c>
      <c r="G753" s="333">
        <f t="shared" si="24"/>
        <v>5816.8999999999869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25">
      <c r="A754" s="329" t="s">
        <v>287</v>
      </c>
      <c r="B754" s="330" t="s">
        <v>287</v>
      </c>
      <c r="C754" s="298">
        <v>46192</v>
      </c>
      <c r="D754" s="299" t="s">
        <v>931</v>
      </c>
      <c r="E754" s="522">
        <v>30.63</v>
      </c>
      <c r="F754" s="522">
        <v>30.63</v>
      </c>
      <c r="G754" s="333">
        <f t="shared" si="24"/>
        <v>5816.8999999999869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25">
      <c r="A755" s="329" t="s">
        <v>294</v>
      </c>
      <c r="B755" s="330">
        <v>22</v>
      </c>
      <c r="C755" s="298">
        <v>46192</v>
      </c>
      <c r="D755" s="299" t="s">
        <v>921</v>
      </c>
      <c r="E755" s="522">
        <v>7.46</v>
      </c>
      <c r="F755" s="522"/>
      <c r="G755" s="333">
        <f t="shared" si="24"/>
        <v>5816.8999999999869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25">
      <c r="A756" s="329" t="s">
        <v>287</v>
      </c>
      <c r="B756" s="330" t="s">
        <v>287</v>
      </c>
      <c r="C756" s="298">
        <v>46192</v>
      </c>
      <c r="D756" s="299" t="s">
        <v>922</v>
      </c>
      <c r="E756" s="522">
        <v>22.07</v>
      </c>
      <c r="F756" s="522">
        <v>22.07</v>
      </c>
      <c r="G756" s="333">
        <f t="shared" si="24"/>
        <v>5824.3599999999869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25">
      <c r="A757" s="329" t="s">
        <v>287</v>
      </c>
      <c r="B757" s="330" t="s">
        <v>287</v>
      </c>
      <c r="C757" s="298">
        <v>46192</v>
      </c>
      <c r="D757" s="299" t="s">
        <v>922</v>
      </c>
      <c r="E757" s="522">
        <v>51.04</v>
      </c>
      <c r="F757" s="522">
        <v>51.04</v>
      </c>
      <c r="G757" s="333">
        <f t="shared" si="24"/>
        <v>5824.3599999999869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25">
      <c r="A758" s="329" t="s">
        <v>287</v>
      </c>
      <c r="B758" s="330" t="s">
        <v>287</v>
      </c>
      <c r="C758" s="298">
        <v>46192</v>
      </c>
      <c r="D758" s="299" t="s">
        <v>922</v>
      </c>
      <c r="E758" s="522">
        <v>90.59</v>
      </c>
      <c r="F758" s="522">
        <v>90.59</v>
      </c>
      <c r="G758" s="333">
        <f t="shared" si="24"/>
        <v>5824.3599999999869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25">
      <c r="A759" s="329" t="s">
        <v>287</v>
      </c>
      <c r="B759" s="330" t="s">
        <v>287</v>
      </c>
      <c r="C759" s="298">
        <v>46192</v>
      </c>
      <c r="D759" s="299" t="s">
        <v>923</v>
      </c>
      <c r="E759" s="522">
        <v>26.02</v>
      </c>
      <c r="F759" s="522">
        <v>26.02</v>
      </c>
      <c r="G759" s="333">
        <f t="shared" si="24"/>
        <v>5824.3599999999869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25">
      <c r="A760" s="329" t="s">
        <v>287</v>
      </c>
      <c r="B760" s="330" t="s">
        <v>287</v>
      </c>
      <c r="C760" s="298">
        <v>46192</v>
      </c>
      <c r="D760" s="299" t="s">
        <v>923</v>
      </c>
      <c r="E760" s="522">
        <v>26.02</v>
      </c>
      <c r="F760" s="522">
        <v>26.02</v>
      </c>
      <c r="G760" s="333">
        <f t="shared" si="24"/>
        <v>5824.3599999999869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25">
      <c r="A761" s="329" t="s">
        <v>287</v>
      </c>
      <c r="B761" s="330" t="s">
        <v>287</v>
      </c>
      <c r="C761" s="298">
        <v>46192</v>
      </c>
      <c r="D761" s="299" t="s">
        <v>923</v>
      </c>
      <c r="E761" s="522">
        <v>38.03</v>
      </c>
      <c r="F761" s="522">
        <v>38.03</v>
      </c>
      <c r="G761" s="333">
        <f t="shared" si="24"/>
        <v>5824.3599999999869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25">
      <c r="A762" s="329" t="s">
        <v>287</v>
      </c>
      <c r="B762" s="330" t="s">
        <v>287</v>
      </c>
      <c r="C762" s="298">
        <v>46192</v>
      </c>
      <c r="D762" s="299" t="s">
        <v>923</v>
      </c>
      <c r="E762" s="522">
        <v>26.03</v>
      </c>
      <c r="F762" s="522">
        <v>26.03</v>
      </c>
      <c r="G762" s="333">
        <f t="shared" si="24"/>
        <v>5824.3599999999869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25">
      <c r="A763" s="329" t="s">
        <v>287</v>
      </c>
      <c r="B763" s="330" t="s">
        <v>287</v>
      </c>
      <c r="C763" s="298">
        <v>46192</v>
      </c>
      <c r="D763" s="299" t="s">
        <v>920</v>
      </c>
      <c r="E763" s="522">
        <v>21.98</v>
      </c>
      <c r="F763" s="522">
        <v>21.98</v>
      </c>
      <c r="G763" s="333">
        <f t="shared" ref="G763:G820" si="25">G764-E763+F763</f>
        <v>5824.3599999999869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25">
      <c r="A764" s="329" t="s">
        <v>287</v>
      </c>
      <c r="B764" s="330" t="s">
        <v>287</v>
      </c>
      <c r="C764" s="298">
        <v>46192</v>
      </c>
      <c r="D764" s="299" t="s">
        <v>920</v>
      </c>
      <c r="E764" s="522">
        <v>27.99</v>
      </c>
      <c r="F764" s="522">
        <v>27.99</v>
      </c>
      <c r="G764" s="333">
        <f t="shared" si="25"/>
        <v>5824.3599999999869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25">
      <c r="A765" s="329" t="s">
        <v>287</v>
      </c>
      <c r="B765" s="330" t="s">
        <v>287</v>
      </c>
      <c r="C765" s="298">
        <v>46191</v>
      </c>
      <c r="D765" s="299" t="s">
        <v>924</v>
      </c>
      <c r="E765" s="522">
        <v>22.69</v>
      </c>
      <c r="F765" s="522">
        <v>22.69</v>
      </c>
      <c r="G765" s="333">
        <f t="shared" si="25"/>
        <v>5824.3599999999869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25">
      <c r="A766" s="329" t="s">
        <v>287</v>
      </c>
      <c r="B766" s="330" t="s">
        <v>287</v>
      </c>
      <c r="C766" s="298">
        <v>46191</v>
      </c>
      <c r="D766" s="299" t="s">
        <v>925</v>
      </c>
      <c r="E766" s="522">
        <v>42.32</v>
      </c>
      <c r="F766" s="522">
        <v>42.32</v>
      </c>
      <c r="G766" s="333">
        <f t="shared" si="25"/>
        <v>5824.3599999999869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25">
      <c r="A767" s="329" t="s">
        <v>287</v>
      </c>
      <c r="B767" s="330" t="s">
        <v>287</v>
      </c>
      <c r="C767" s="298">
        <v>46191</v>
      </c>
      <c r="D767" s="299" t="s">
        <v>926</v>
      </c>
      <c r="E767" s="522">
        <v>72.86</v>
      </c>
      <c r="F767" s="522">
        <v>72.86</v>
      </c>
      <c r="G767" s="333">
        <f t="shared" si="25"/>
        <v>5824.3599999999869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25">
      <c r="A768" s="329" t="s">
        <v>287</v>
      </c>
      <c r="B768" s="330" t="s">
        <v>287</v>
      </c>
      <c r="C768" s="298">
        <v>46191</v>
      </c>
      <c r="D768" s="299" t="s">
        <v>927</v>
      </c>
      <c r="E768" s="522">
        <v>106.89</v>
      </c>
      <c r="F768" s="522">
        <v>106.89</v>
      </c>
      <c r="G768" s="333">
        <f t="shared" si="25"/>
        <v>5824.3599999999869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25">
      <c r="A769" s="329" t="s">
        <v>287</v>
      </c>
      <c r="B769" s="330" t="s">
        <v>287</v>
      </c>
      <c r="C769" s="298">
        <v>46191</v>
      </c>
      <c r="D769" s="299" t="s">
        <v>929</v>
      </c>
      <c r="E769" s="522">
        <v>94.74</v>
      </c>
      <c r="F769" s="522">
        <v>94.74</v>
      </c>
      <c r="G769" s="333">
        <f t="shared" si="25"/>
        <v>5824.3599999999869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25">
      <c r="A770" s="329" t="s">
        <v>289</v>
      </c>
      <c r="B770" s="330">
        <v>1</v>
      </c>
      <c r="C770" s="298">
        <v>46191</v>
      </c>
      <c r="D770" s="299" t="s">
        <v>306</v>
      </c>
      <c r="E770" s="522">
        <v>99.97</v>
      </c>
      <c r="F770" s="522"/>
      <c r="G770" s="333">
        <f t="shared" si="25"/>
        <v>5824.3599999999869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25">
      <c r="A771" s="329" t="s">
        <v>294</v>
      </c>
      <c r="B771" s="330">
        <v>22</v>
      </c>
      <c r="C771" s="298">
        <v>46191</v>
      </c>
      <c r="D771" s="299" t="s">
        <v>928</v>
      </c>
      <c r="E771" s="522">
        <v>13.84</v>
      </c>
      <c r="F771" s="522"/>
      <c r="G771" s="333">
        <f t="shared" si="25"/>
        <v>5924.3299999999872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25">
      <c r="A772" s="329" t="s">
        <v>289</v>
      </c>
      <c r="B772" s="330">
        <v>1</v>
      </c>
      <c r="C772" s="298">
        <v>46190</v>
      </c>
      <c r="D772" s="299" t="s">
        <v>306</v>
      </c>
      <c r="E772" s="522">
        <v>87.19</v>
      </c>
      <c r="F772" s="522"/>
      <c r="G772" s="333">
        <f t="shared" si="25"/>
        <v>5938.1699999999873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25">
      <c r="A773" s="329" t="s">
        <v>294</v>
      </c>
      <c r="B773" s="330">
        <v>21</v>
      </c>
      <c r="C773" s="298">
        <v>46190</v>
      </c>
      <c r="D773" s="299" t="s">
        <v>194</v>
      </c>
      <c r="E773" s="522">
        <v>81</v>
      </c>
      <c r="F773" s="522"/>
      <c r="G773" s="333">
        <f t="shared" si="25"/>
        <v>6025.3599999999869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25">
      <c r="A774" s="329" t="s">
        <v>294</v>
      </c>
      <c r="B774" s="330">
        <v>43</v>
      </c>
      <c r="C774" s="298">
        <v>46190</v>
      </c>
      <c r="D774" s="299" t="s">
        <v>333</v>
      </c>
      <c r="E774" s="522">
        <v>29.8</v>
      </c>
      <c r="F774" s="522"/>
      <c r="G774" s="333">
        <f t="shared" si="25"/>
        <v>6106.3599999999869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25">
      <c r="A775" s="329" t="s">
        <v>294</v>
      </c>
      <c r="B775" s="330">
        <v>42</v>
      </c>
      <c r="C775" s="298">
        <v>46190</v>
      </c>
      <c r="D775" s="299" t="s">
        <v>333</v>
      </c>
      <c r="E775" s="522">
        <v>74.5</v>
      </c>
      <c r="F775" s="522"/>
      <c r="G775" s="333">
        <f t="shared" si="25"/>
        <v>6136.1599999999871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25">
      <c r="A776" s="329" t="s">
        <v>289</v>
      </c>
      <c r="B776" s="330">
        <v>4</v>
      </c>
      <c r="C776" s="298">
        <v>46190</v>
      </c>
      <c r="D776" s="299" t="s">
        <v>334</v>
      </c>
      <c r="E776" s="522">
        <v>82.35</v>
      </c>
      <c r="F776" s="522"/>
      <c r="G776" s="333">
        <f t="shared" si="25"/>
        <v>6210.6599999999871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25">
      <c r="A777" s="329" t="s">
        <v>289</v>
      </c>
      <c r="B777" s="330">
        <v>2</v>
      </c>
      <c r="C777" s="298">
        <v>46190</v>
      </c>
      <c r="D777" s="299" t="s">
        <v>334</v>
      </c>
      <c r="E777" s="522">
        <v>17.68</v>
      </c>
      <c r="F777" s="522"/>
      <c r="G777" s="333">
        <f t="shared" si="25"/>
        <v>6293.0099999999875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25">
      <c r="A778" s="329" t="s">
        <v>289</v>
      </c>
      <c r="B778" s="330">
        <v>6</v>
      </c>
      <c r="C778" s="298">
        <v>46190</v>
      </c>
      <c r="D778" s="299" t="s">
        <v>300</v>
      </c>
      <c r="E778" s="522">
        <v>14.67</v>
      </c>
      <c r="F778" s="522"/>
      <c r="G778" s="333">
        <f t="shared" si="25"/>
        <v>6310.6899999999878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25">
      <c r="A779" s="329" t="s">
        <v>289</v>
      </c>
      <c r="B779" s="330">
        <v>6</v>
      </c>
      <c r="C779" s="298">
        <v>46190</v>
      </c>
      <c r="D779" s="299" t="s">
        <v>300</v>
      </c>
      <c r="E779" s="522">
        <v>56.42</v>
      </c>
      <c r="F779" s="522"/>
      <c r="G779" s="333">
        <f t="shared" si="25"/>
        <v>6325.3599999999878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25">
      <c r="A780" s="329" t="s">
        <v>289</v>
      </c>
      <c r="B780" s="330">
        <v>6</v>
      </c>
      <c r="C780" s="298">
        <v>46190</v>
      </c>
      <c r="D780" s="299" t="s">
        <v>300</v>
      </c>
      <c r="E780" s="522">
        <v>53.23</v>
      </c>
      <c r="F780" s="522"/>
      <c r="G780" s="333">
        <f t="shared" si="25"/>
        <v>6381.7799999999879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25">
      <c r="A781" s="329" t="s">
        <v>294</v>
      </c>
      <c r="B781" s="330">
        <v>23</v>
      </c>
      <c r="C781" s="298">
        <v>46190</v>
      </c>
      <c r="D781" s="299" t="s">
        <v>63</v>
      </c>
      <c r="E781" s="522">
        <v>529.46</v>
      </c>
      <c r="F781" s="522"/>
      <c r="G781" s="333">
        <f t="shared" si="25"/>
        <v>6435.0099999999875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25">
      <c r="A782" s="329" t="s">
        <v>294</v>
      </c>
      <c r="B782" s="330">
        <v>17</v>
      </c>
      <c r="C782" s="298">
        <v>46190</v>
      </c>
      <c r="D782" s="299" t="s">
        <v>188</v>
      </c>
      <c r="E782" s="522">
        <v>42.65</v>
      </c>
      <c r="F782" s="522"/>
      <c r="G782" s="333">
        <f t="shared" si="25"/>
        <v>6964.4699999999875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25">
      <c r="A783" s="329" t="s">
        <v>294</v>
      </c>
      <c r="B783" s="330">
        <v>15</v>
      </c>
      <c r="C783" s="298">
        <v>46190</v>
      </c>
      <c r="D783" s="299" t="s">
        <v>185</v>
      </c>
      <c r="E783" s="522">
        <v>87.41</v>
      </c>
      <c r="F783" s="522"/>
      <c r="G783" s="333">
        <f t="shared" si="25"/>
        <v>7007.1199999999872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25">
      <c r="A784" s="329" t="s">
        <v>335</v>
      </c>
      <c r="B784" s="330" t="s">
        <v>335</v>
      </c>
      <c r="C784" s="298">
        <v>46190</v>
      </c>
      <c r="D784" s="299" t="s">
        <v>185</v>
      </c>
      <c r="E784" s="522">
        <v>86.48</v>
      </c>
      <c r="F784" s="522"/>
      <c r="G784" s="333">
        <f t="shared" si="25"/>
        <v>7094.529999999987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25">
      <c r="A785" s="329" t="s">
        <v>291</v>
      </c>
      <c r="B785" s="330">
        <v>40</v>
      </c>
      <c r="C785" s="298">
        <v>46190</v>
      </c>
      <c r="D785" s="299" t="s">
        <v>316</v>
      </c>
      <c r="E785" s="522"/>
      <c r="F785" s="522">
        <v>854.38</v>
      </c>
      <c r="G785" s="333">
        <f t="shared" si="25"/>
        <v>7181.0099999999866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25">
      <c r="A786" s="329" t="s">
        <v>289</v>
      </c>
      <c r="B786" s="330">
        <v>5</v>
      </c>
      <c r="C786" s="298">
        <v>46189</v>
      </c>
      <c r="D786" s="299" t="s">
        <v>339</v>
      </c>
      <c r="E786" s="522">
        <v>21.3</v>
      </c>
      <c r="F786" s="522"/>
      <c r="G786" s="333">
        <f t="shared" si="25"/>
        <v>6326.6299999999865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25">
      <c r="A787" s="329" t="s">
        <v>294</v>
      </c>
      <c r="B787" s="330">
        <v>11</v>
      </c>
      <c r="C787" s="298">
        <v>46189</v>
      </c>
      <c r="D787" s="299" t="s">
        <v>178</v>
      </c>
      <c r="E787" s="522">
        <v>267.75</v>
      </c>
      <c r="F787" s="522"/>
      <c r="G787" s="333">
        <f t="shared" si="25"/>
        <v>6347.9299999999866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25">
      <c r="A788" s="329" t="s">
        <v>289</v>
      </c>
      <c r="B788" s="330">
        <v>6</v>
      </c>
      <c r="C788" s="298">
        <v>46188</v>
      </c>
      <c r="D788" s="299" t="s">
        <v>883</v>
      </c>
      <c r="E788" s="522">
        <v>100</v>
      </c>
      <c r="F788" s="522"/>
      <c r="G788" s="333">
        <f t="shared" si="25"/>
        <v>6615.6799999999866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25">
      <c r="A789" s="329" t="s">
        <v>289</v>
      </c>
      <c r="B789" s="330">
        <v>2</v>
      </c>
      <c r="C789" s="298">
        <v>46188</v>
      </c>
      <c r="D789" s="299" t="s">
        <v>334</v>
      </c>
      <c r="E789" s="522">
        <v>11.29</v>
      </c>
      <c r="F789" s="522"/>
      <c r="G789" s="333">
        <f t="shared" si="25"/>
        <v>6715.6799999999866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25">
      <c r="A790" s="329" t="s">
        <v>289</v>
      </c>
      <c r="B790" s="330">
        <v>3</v>
      </c>
      <c r="C790" s="298">
        <v>46188</v>
      </c>
      <c r="D790" s="299" t="s">
        <v>334</v>
      </c>
      <c r="E790" s="522">
        <v>5.39</v>
      </c>
      <c r="F790" s="522"/>
      <c r="G790" s="333">
        <f t="shared" si="25"/>
        <v>6726.9699999999866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25">
      <c r="A791" s="329" t="s">
        <v>289</v>
      </c>
      <c r="B791" s="330">
        <v>4</v>
      </c>
      <c r="C791" s="298">
        <v>46188</v>
      </c>
      <c r="D791" s="299" t="s">
        <v>334</v>
      </c>
      <c r="E791" s="522">
        <v>31.99</v>
      </c>
      <c r="F791" s="522"/>
      <c r="G791" s="333">
        <f t="shared" si="25"/>
        <v>6732.3599999999869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25">
      <c r="A792" s="329" t="s">
        <v>289</v>
      </c>
      <c r="B792" s="330">
        <v>2</v>
      </c>
      <c r="C792" s="298">
        <v>46187</v>
      </c>
      <c r="D792" s="299" t="s">
        <v>915</v>
      </c>
      <c r="E792" s="522">
        <v>102.17</v>
      </c>
      <c r="F792" s="522"/>
      <c r="G792" s="333">
        <f t="shared" si="25"/>
        <v>6764.3499999999867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25">
      <c r="A793" s="329" t="s">
        <v>289</v>
      </c>
      <c r="B793" s="330">
        <v>1</v>
      </c>
      <c r="C793" s="298">
        <v>46187</v>
      </c>
      <c r="D793" s="299" t="s">
        <v>829</v>
      </c>
      <c r="E793" s="522">
        <v>21.86</v>
      </c>
      <c r="F793" s="522"/>
      <c r="G793" s="333">
        <f t="shared" si="25"/>
        <v>6866.5199999999868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25">
      <c r="A794" s="329" t="s">
        <v>289</v>
      </c>
      <c r="B794" s="330">
        <v>1</v>
      </c>
      <c r="C794" s="298">
        <v>46187</v>
      </c>
      <c r="D794" s="299" t="s">
        <v>311</v>
      </c>
      <c r="E794" s="522">
        <v>102.56</v>
      </c>
      <c r="F794" s="522"/>
      <c r="G794" s="333">
        <f t="shared" si="25"/>
        <v>6888.3799999999865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25">
      <c r="A795" s="329" t="s">
        <v>289</v>
      </c>
      <c r="B795" s="330">
        <v>1</v>
      </c>
      <c r="C795" s="298">
        <v>46187</v>
      </c>
      <c r="D795" s="299" t="s">
        <v>329</v>
      </c>
      <c r="E795" s="522">
        <v>121.72</v>
      </c>
      <c r="F795" s="522"/>
      <c r="G795" s="333">
        <f t="shared" si="25"/>
        <v>6990.9399999999869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25">
      <c r="A796" s="329" t="s">
        <v>289</v>
      </c>
      <c r="B796" s="330">
        <v>2</v>
      </c>
      <c r="C796" s="298">
        <v>46186</v>
      </c>
      <c r="D796" s="299" t="s">
        <v>308</v>
      </c>
      <c r="E796" s="522">
        <v>143.91999999999999</v>
      </c>
      <c r="F796" s="522"/>
      <c r="G796" s="333">
        <f t="shared" si="25"/>
        <v>7112.6599999999871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25">
      <c r="A797" s="329" t="s">
        <v>289</v>
      </c>
      <c r="B797" s="330">
        <v>2</v>
      </c>
      <c r="C797" s="298">
        <v>46186</v>
      </c>
      <c r="D797" s="299" t="s">
        <v>345</v>
      </c>
      <c r="E797" s="522">
        <v>11.95</v>
      </c>
      <c r="F797" s="522"/>
      <c r="G797" s="333">
        <f t="shared" si="25"/>
        <v>7256.5799999999872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25">
      <c r="A798" s="329" t="s">
        <v>289</v>
      </c>
      <c r="B798" s="330">
        <v>4</v>
      </c>
      <c r="C798" s="298">
        <v>46186</v>
      </c>
      <c r="D798" s="299" t="s">
        <v>310</v>
      </c>
      <c r="E798" s="522">
        <v>47.29</v>
      </c>
      <c r="F798" s="522"/>
      <c r="G798" s="333">
        <f t="shared" si="25"/>
        <v>7268.529999999987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25">
      <c r="A799" s="329" t="s">
        <v>289</v>
      </c>
      <c r="B799" s="330">
        <v>1</v>
      </c>
      <c r="C799" s="298">
        <v>46186</v>
      </c>
      <c r="D799" s="299" t="s">
        <v>306</v>
      </c>
      <c r="E799" s="522">
        <v>52.7</v>
      </c>
      <c r="F799" s="522"/>
      <c r="G799" s="333">
        <f t="shared" si="25"/>
        <v>7315.819999999987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25">
      <c r="A800" s="329" t="s">
        <v>289</v>
      </c>
      <c r="B800" s="330">
        <v>8</v>
      </c>
      <c r="C800" s="298">
        <v>46186</v>
      </c>
      <c r="D800" s="299" t="s">
        <v>308</v>
      </c>
      <c r="E800" s="522">
        <v>22.26</v>
      </c>
      <c r="F800" s="522"/>
      <c r="G800" s="333">
        <f t="shared" si="25"/>
        <v>7368.5199999999868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25">
      <c r="A801" s="329" t="s">
        <v>289</v>
      </c>
      <c r="B801" s="330">
        <v>8</v>
      </c>
      <c r="C801" s="298">
        <v>46186</v>
      </c>
      <c r="D801" s="299" t="s">
        <v>308</v>
      </c>
      <c r="E801" s="522">
        <v>28.16</v>
      </c>
      <c r="F801" s="522"/>
      <c r="G801" s="333">
        <f t="shared" si="25"/>
        <v>7390.779999999987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25">
      <c r="A802" s="329" t="s">
        <v>289</v>
      </c>
      <c r="B802" s="330">
        <v>2</v>
      </c>
      <c r="C802" s="298">
        <v>46186</v>
      </c>
      <c r="D802" s="299" t="s">
        <v>301</v>
      </c>
      <c r="E802" s="522">
        <v>32.049999999999997</v>
      </c>
      <c r="F802" s="522"/>
      <c r="G802" s="333">
        <f t="shared" si="25"/>
        <v>7418.9399999999869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25">
      <c r="A803" s="329" t="s">
        <v>289</v>
      </c>
      <c r="B803" s="330">
        <v>5</v>
      </c>
      <c r="C803" s="298">
        <v>46186</v>
      </c>
      <c r="D803" s="299" t="s">
        <v>916</v>
      </c>
      <c r="E803" s="522">
        <v>24</v>
      </c>
      <c r="F803" s="522"/>
      <c r="G803" s="333">
        <f t="shared" si="25"/>
        <v>7450.989999999987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25">
      <c r="A804" s="329" t="s">
        <v>289</v>
      </c>
      <c r="B804" s="330">
        <v>1</v>
      </c>
      <c r="C804" s="298">
        <v>46186</v>
      </c>
      <c r="D804" s="299" t="s">
        <v>306</v>
      </c>
      <c r="E804" s="522">
        <v>19.98</v>
      </c>
      <c r="F804" s="522"/>
      <c r="G804" s="333">
        <f t="shared" si="25"/>
        <v>7474.989999999987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25">
      <c r="A805" s="329" t="s">
        <v>289</v>
      </c>
      <c r="B805" s="330">
        <v>6</v>
      </c>
      <c r="C805" s="298">
        <v>46186</v>
      </c>
      <c r="D805" s="299" t="s">
        <v>300</v>
      </c>
      <c r="E805" s="522">
        <v>60.07</v>
      </c>
      <c r="F805" s="522"/>
      <c r="G805" s="333">
        <f t="shared" si="25"/>
        <v>7494.9699999999866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25">
      <c r="A806" s="329" t="s">
        <v>287</v>
      </c>
      <c r="B806" s="330" t="s">
        <v>287</v>
      </c>
      <c r="C806" s="298">
        <v>46186</v>
      </c>
      <c r="D806" s="299" t="s">
        <v>913</v>
      </c>
      <c r="E806" s="522"/>
      <c r="F806" s="522">
        <v>319.49</v>
      </c>
      <c r="G806" s="333">
        <f t="shared" si="25"/>
        <v>7555.0399999999863</v>
      </c>
      <c r="H806" s="334" t="s">
        <v>298</v>
      </c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25">
      <c r="A807" s="329" t="s">
        <v>287</v>
      </c>
      <c r="B807" s="330" t="s">
        <v>287</v>
      </c>
      <c r="C807" s="298">
        <v>46186</v>
      </c>
      <c r="D807" s="299" t="s">
        <v>300</v>
      </c>
      <c r="E807" s="522">
        <v>319.49</v>
      </c>
      <c r="F807" s="522"/>
      <c r="G807" s="333">
        <f t="shared" si="25"/>
        <v>7235.5499999999865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25">
      <c r="A808" s="329" t="s">
        <v>289</v>
      </c>
      <c r="B808" s="330">
        <v>6</v>
      </c>
      <c r="C808" s="298">
        <v>46186</v>
      </c>
      <c r="D808" s="299" t="s">
        <v>912</v>
      </c>
      <c r="E808" s="522">
        <v>-0.51</v>
      </c>
      <c r="F808" s="522"/>
      <c r="G808" s="333">
        <f t="shared" si="25"/>
        <v>7555.0399999999863</v>
      </c>
      <c r="H808" s="334" t="s">
        <v>298</v>
      </c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25">
      <c r="A809" s="329" t="s">
        <v>289</v>
      </c>
      <c r="B809" s="330">
        <v>6</v>
      </c>
      <c r="C809" s="298">
        <v>46186</v>
      </c>
      <c r="D809" s="299" t="s">
        <v>319</v>
      </c>
      <c r="E809" s="522">
        <v>13.58</v>
      </c>
      <c r="F809" s="522"/>
      <c r="G809" s="333">
        <f t="shared" si="25"/>
        <v>7554.5299999999861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25">
      <c r="A810" s="329" t="s">
        <v>294</v>
      </c>
      <c r="B810" s="330">
        <v>24</v>
      </c>
      <c r="C810" s="298">
        <v>46186</v>
      </c>
      <c r="D810" s="299" t="s">
        <v>858</v>
      </c>
      <c r="E810" s="522">
        <v>109.5</v>
      </c>
      <c r="F810" s="522"/>
      <c r="G810" s="333">
        <f t="shared" si="25"/>
        <v>7568.109999999986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25">
      <c r="A811" s="329" t="s">
        <v>294</v>
      </c>
      <c r="B811" s="330">
        <v>19</v>
      </c>
      <c r="C811" s="298">
        <v>46186</v>
      </c>
      <c r="D811" s="299" t="s">
        <v>191</v>
      </c>
      <c r="E811" s="522">
        <v>200</v>
      </c>
      <c r="F811" s="522"/>
      <c r="G811" s="333">
        <f t="shared" si="25"/>
        <v>7677.609999999986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25">
      <c r="A812" s="329" t="s">
        <v>291</v>
      </c>
      <c r="B812" s="330">
        <v>38</v>
      </c>
      <c r="C812" s="298">
        <v>46186</v>
      </c>
      <c r="D812" s="299" t="s">
        <v>293</v>
      </c>
      <c r="E812" s="522"/>
      <c r="F812" s="522">
        <v>4597.82</v>
      </c>
      <c r="G812" s="333">
        <f t="shared" si="25"/>
        <v>7877.609999999986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25">
      <c r="A813" s="329" t="s">
        <v>289</v>
      </c>
      <c r="B813" s="330">
        <v>2</v>
      </c>
      <c r="C813" s="298">
        <v>46185</v>
      </c>
      <c r="D813" s="299" t="s">
        <v>914</v>
      </c>
      <c r="E813" s="522">
        <v>90.54</v>
      </c>
      <c r="F813" s="522"/>
      <c r="G813" s="333">
        <f t="shared" si="25"/>
        <v>3279.7899999999863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25">
      <c r="A814" s="329" t="s">
        <v>289</v>
      </c>
      <c r="B814" s="330">
        <v>8</v>
      </c>
      <c r="C814" s="298">
        <v>46185</v>
      </c>
      <c r="D814" s="299" t="s">
        <v>914</v>
      </c>
      <c r="E814" s="522">
        <v>50</v>
      </c>
      <c r="F814" s="522"/>
      <c r="G814" s="333">
        <f t="shared" si="25"/>
        <v>3370.3299999999863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25">
      <c r="A815" s="329" t="s">
        <v>289</v>
      </c>
      <c r="B815" s="330">
        <v>6</v>
      </c>
      <c r="C815" s="298">
        <v>46185</v>
      </c>
      <c r="D815" s="299" t="s">
        <v>300</v>
      </c>
      <c r="E815" s="522">
        <v>79.849999999999994</v>
      </c>
      <c r="F815" s="522"/>
      <c r="G815" s="333">
        <f t="shared" si="25"/>
        <v>3420.3299999999863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25">
      <c r="A816" s="329" t="s">
        <v>289</v>
      </c>
      <c r="B816" s="330">
        <v>6</v>
      </c>
      <c r="C816" s="298">
        <v>46184</v>
      </c>
      <c r="D816" s="299" t="s">
        <v>359</v>
      </c>
      <c r="E816" s="522">
        <v>70</v>
      </c>
      <c r="F816" s="522"/>
      <c r="G816" s="333">
        <f t="shared" si="25"/>
        <v>3500.1799999999862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25">
      <c r="A817" s="329" t="s">
        <v>287</v>
      </c>
      <c r="B817" s="330" t="s">
        <v>287</v>
      </c>
      <c r="C817" s="298">
        <v>46184</v>
      </c>
      <c r="D817" s="299" t="s">
        <v>909</v>
      </c>
      <c r="E817" s="522">
        <v>2159</v>
      </c>
      <c r="F817" s="522">
        <v>2159</v>
      </c>
      <c r="G817" s="333">
        <f t="shared" si="25"/>
        <v>3570.1799999999862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25">
      <c r="A818" s="329" t="s">
        <v>294</v>
      </c>
      <c r="B818" s="330">
        <v>22</v>
      </c>
      <c r="C818" s="298">
        <v>46184</v>
      </c>
      <c r="D818" s="299" t="s">
        <v>351</v>
      </c>
      <c r="E818" s="522">
        <v>21.29</v>
      </c>
      <c r="F818" s="522"/>
      <c r="G818" s="333">
        <f t="shared" si="25"/>
        <v>3570.1799999999862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25">
      <c r="A819" s="329" t="s">
        <v>289</v>
      </c>
      <c r="B819" s="330">
        <v>4</v>
      </c>
      <c r="C819" s="298">
        <v>46184</v>
      </c>
      <c r="D819" s="299" t="s">
        <v>296</v>
      </c>
      <c r="E819" s="522">
        <v>40.67</v>
      </c>
      <c r="F819" s="522"/>
      <c r="G819" s="333">
        <f t="shared" si="25"/>
        <v>3591.4699999999862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25">
      <c r="A820" s="329" t="s">
        <v>289</v>
      </c>
      <c r="B820" s="330">
        <v>8</v>
      </c>
      <c r="C820" s="298">
        <v>46184</v>
      </c>
      <c r="D820" s="299" t="s">
        <v>319</v>
      </c>
      <c r="E820" s="522">
        <v>15.53</v>
      </c>
      <c r="F820" s="522"/>
      <c r="G820" s="333">
        <f t="shared" si="25"/>
        <v>3632.1399999999862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25">
      <c r="A821" s="329" t="s">
        <v>289</v>
      </c>
      <c r="B821" s="330">
        <v>2</v>
      </c>
      <c r="C821" s="298">
        <v>46184</v>
      </c>
      <c r="D821" s="299" t="s">
        <v>471</v>
      </c>
      <c r="E821" s="522">
        <v>83.89</v>
      </c>
      <c r="F821" s="522"/>
      <c r="G821" s="333">
        <f t="shared" ref="G821:G838" si="26">G822-E821+F821</f>
        <v>3647.6699999999864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25">
      <c r="A822" s="329" t="s">
        <v>294</v>
      </c>
      <c r="B822" s="330">
        <v>23</v>
      </c>
      <c r="C822" s="298">
        <v>46184</v>
      </c>
      <c r="D822" s="299" t="s">
        <v>67</v>
      </c>
      <c r="E822" s="522">
        <v>599.86</v>
      </c>
      <c r="F822" s="522"/>
      <c r="G822" s="333">
        <f t="shared" si="26"/>
        <v>3731.5599999999863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25">
      <c r="A823" s="329" t="s">
        <v>291</v>
      </c>
      <c r="B823" s="330">
        <v>41</v>
      </c>
      <c r="C823" s="298">
        <v>46184</v>
      </c>
      <c r="D823" s="299" t="s">
        <v>907</v>
      </c>
      <c r="E823" s="522"/>
      <c r="F823" s="522">
        <v>800</v>
      </c>
      <c r="G823" s="333">
        <f t="shared" si="26"/>
        <v>4331.4199999999864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25">
      <c r="A824" s="329" t="s">
        <v>291</v>
      </c>
      <c r="B824" s="330">
        <v>39</v>
      </c>
      <c r="C824" s="298">
        <v>46184</v>
      </c>
      <c r="D824" s="299" t="s">
        <v>292</v>
      </c>
      <c r="E824" s="522"/>
      <c r="F824" s="522">
        <v>2763.78</v>
      </c>
      <c r="G824" s="333">
        <f t="shared" si="26"/>
        <v>3531.4199999999864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25">
      <c r="A825" s="329" t="s">
        <v>287</v>
      </c>
      <c r="B825" s="330" t="s">
        <v>287</v>
      </c>
      <c r="C825" s="298">
        <v>46183</v>
      </c>
      <c r="D825" s="299" t="s">
        <v>908</v>
      </c>
      <c r="E825" s="522">
        <v>816.19</v>
      </c>
      <c r="F825" s="522">
        <v>816.19</v>
      </c>
      <c r="G825" s="333">
        <f t="shared" si="26"/>
        <v>767.639999999986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25">
      <c r="A826" s="329" t="s">
        <v>289</v>
      </c>
      <c r="B826" s="330">
        <v>6</v>
      </c>
      <c r="C826" s="298">
        <v>46183</v>
      </c>
      <c r="D826" s="299" t="s">
        <v>411</v>
      </c>
      <c r="E826" s="522">
        <v>-3.99</v>
      </c>
      <c r="F826" s="522"/>
      <c r="G826" s="333">
        <f t="shared" si="26"/>
        <v>767.639999999986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25">
      <c r="A827" s="329" t="s">
        <v>289</v>
      </c>
      <c r="B827" s="330">
        <v>6</v>
      </c>
      <c r="C827" s="298">
        <v>46183</v>
      </c>
      <c r="D827" s="299" t="s">
        <v>905</v>
      </c>
      <c r="E827" s="522">
        <v>-0.03</v>
      </c>
      <c r="F827" s="522"/>
      <c r="G827" s="333">
        <f t="shared" si="26"/>
        <v>763.64999999998599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25">
      <c r="A828" s="329" t="s">
        <v>291</v>
      </c>
      <c r="B828" s="330">
        <v>40</v>
      </c>
      <c r="C828" s="298">
        <v>46183</v>
      </c>
      <c r="D828" s="299" t="s">
        <v>316</v>
      </c>
      <c r="E828" s="522"/>
      <c r="F828" s="522">
        <v>1250.17</v>
      </c>
      <c r="G828" s="333">
        <f t="shared" si="26"/>
        <v>763.61999999998602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25">
      <c r="A829" s="329" t="s">
        <v>289</v>
      </c>
      <c r="B829" s="330">
        <v>2</v>
      </c>
      <c r="C829" s="298">
        <v>46182</v>
      </c>
      <c r="D829" s="299" t="s">
        <v>352</v>
      </c>
      <c r="E829" s="522">
        <v>25.98</v>
      </c>
      <c r="F829" s="522"/>
      <c r="G829" s="333">
        <f t="shared" si="26"/>
        <v>-486.55000000001405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25">
      <c r="A830" s="329" t="s">
        <v>289</v>
      </c>
      <c r="B830" s="330">
        <v>5</v>
      </c>
      <c r="C830" s="298">
        <v>46182</v>
      </c>
      <c r="D830" s="299" t="s">
        <v>852</v>
      </c>
      <c r="E830" s="522">
        <v>10.68</v>
      </c>
      <c r="F830" s="522"/>
      <c r="G830" s="333">
        <f t="shared" si="26"/>
        <v>-460.57000000001403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25">
      <c r="A831" s="329" t="s">
        <v>289</v>
      </c>
      <c r="B831" s="330">
        <v>2</v>
      </c>
      <c r="C831" s="298">
        <v>46182</v>
      </c>
      <c r="D831" s="299" t="s">
        <v>301</v>
      </c>
      <c r="E831" s="522">
        <v>29.95</v>
      </c>
      <c r="F831" s="522"/>
      <c r="G831" s="333">
        <f t="shared" si="26"/>
        <v>-449.89000000001403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25">
      <c r="A832" s="329" t="s">
        <v>294</v>
      </c>
      <c r="B832" s="330">
        <v>22</v>
      </c>
      <c r="C832" s="298">
        <v>46182</v>
      </c>
      <c r="D832" s="299" t="s">
        <v>906</v>
      </c>
      <c r="E832" s="522">
        <v>5.31</v>
      </c>
      <c r="F832" s="522"/>
      <c r="G832" s="333">
        <f t="shared" si="26"/>
        <v>-419.94000000001404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25">
      <c r="A833" s="329" t="s">
        <v>289</v>
      </c>
      <c r="B833" s="330">
        <v>2</v>
      </c>
      <c r="C833" s="298">
        <v>46182</v>
      </c>
      <c r="D833" s="299" t="s">
        <v>434</v>
      </c>
      <c r="E833" s="522">
        <v>58.69</v>
      </c>
      <c r="F833" s="522"/>
      <c r="G833" s="333">
        <f t="shared" si="26"/>
        <v>-414.63000000001404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25">
      <c r="A834" s="329" t="s">
        <v>289</v>
      </c>
      <c r="B834" s="330">
        <v>8</v>
      </c>
      <c r="C834" s="298">
        <v>46182</v>
      </c>
      <c r="D834" s="299" t="s">
        <v>434</v>
      </c>
      <c r="E834" s="522">
        <v>58.69</v>
      </c>
      <c r="F834" s="522"/>
      <c r="G834" s="333">
        <f t="shared" si="26"/>
        <v>-355.94000000001404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25">
      <c r="A835" s="329" t="s">
        <v>289</v>
      </c>
      <c r="B835" s="330">
        <v>8</v>
      </c>
      <c r="C835" s="298">
        <v>46181</v>
      </c>
      <c r="D835" s="299" t="s">
        <v>319</v>
      </c>
      <c r="E835" s="522">
        <v>8.86</v>
      </c>
      <c r="F835" s="522"/>
      <c r="G835" s="333">
        <f t="shared" si="26"/>
        <v>-297.25000000001404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25">
      <c r="A836" s="329" t="s">
        <v>289</v>
      </c>
      <c r="B836" s="330">
        <v>6</v>
      </c>
      <c r="C836" s="298">
        <v>46181</v>
      </c>
      <c r="D836" s="299" t="s">
        <v>396</v>
      </c>
      <c r="E836" s="522">
        <v>12.84</v>
      </c>
      <c r="F836" s="522"/>
      <c r="G836" s="333">
        <f t="shared" si="26"/>
        <v>-288.39000000001403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25">
      <c r="A837" s="329" t="s">
        <v>294</v>
      </c>
      <c r="B837" s="330">
        <v>9</v>
      </c>
      <c r="C837" s="298">
        <v>46181</v>
      </c>
      <c r="D837" s="299" t="s">
        <v>58</v>
      </c>
      <c r="E837" s="522">
        <v>1231.68</v>
      </c>
      <c r="F837" s="522"/>
      <c r="G837" s="333">
        <f t="shared" si="26"/>
        <v>-275.55000000001405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25">
      <c r="A838" s="329" t="s">
        <v>289</v>
      </c>
      <c r="B838" s="330">
        <v>4</v>
      </c>
      <c r="C838" s="298">
        <v>46180</v>
      </c>
      <c r="D838" s="299" t="s">
        <v>310</v>
      </c>
      <c r="E838" s="522">
        <v>47.6</v>
      </c>
      <c r="F838" s="522"/>
      <c r="G838" s="333">
        <f t="shared" si="26"/>
        <v>956.12999999998601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25">
      <c r="A839" s="329" t="s">
        <v>289</v>
      </c>
      <c r="B839" s="330">
        <v>1</v>
      </c>
      <c r="C839" s="298">
        <v>46180</v>
      </c>
      <c r="D839" s="299" t="s">
        <v>367</v>
      </c>
      <c r="E839" s="522">
        <v>48.62</v>
      </c>
      <c r="F839" s="522"/>
      <c r="G839" s="333">
        <f t="shared" ref="G839:G849" si="27">G840-E839+F839</f>
        <v>1003.729999999986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25">
      <c r="A840" s="329" t="s">
        <v>289</v>
      </c>
      <c r="B840" s="330">
        <v>8</v>
      </c>
      <c r="C840" s="298">
        <v>46180</v>
      </c>
      <c r="D840" s="299" t="s">
        <v>362</v>
      </c>
      <c r="E840" s="522">
        <v>6.37</v>
      </c>
      <c r="F840" s="522"/>
      <c r="G840" s="333">
        <f t="shared" si="27"/>
        <v>1052.349999999986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25">
      <c r="A841" s="329" t="s">
        <v>287</v>
      </c>
      <c r="B841" s="330" t="s">
        <v>287</v>
      </c>
      <c r="C841" s="298">
        <v>46180</v>
      </c>
      <c r="D841" s="299" t="s">
        <v>888</v>
      </c>
      <c r="E841" s="522">
        <v>313.77999999999997</v>
      </c>
      <c r="F841" s="522">
        <v>313.77999999999997</v>
      </c>
      <c r="G841" s="333">
        <f t="shared" si="27"/>
        <v>1058.7199999999859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25">
      <c r="A842" s="329" t="s">
        <v>289</v>
      </c>
      <c r="B842" s="330">
        <v>6</v>
      </c>
      <c r="C842" s="298">
        <v>46180</v>
      </c>
      <c r="D842" s="299" t="s">
        <v>396</v>
      </c>
      <c r="E842" s="522">
        <v>10.86</v>
      </c>
      <c r="F842" s="522"/>
      <c r="G842" s="333">
        <f t="shared" si="27"/>
        <v>1058.7199999999859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25">
      <c r="A843" s="329" t="s">
        <v>294</v>
      </c>
      <c r="B843" s="330">
        <v>14</v>
      </c>
      <c r="C843" s="298">
        <v>46179</v>
      </c>
      <c r="D843" s="299" t="s">
        <v>365</v>
      </c>
      <c r="E843" s="522">
        <v>66.67</v>
      </c>
      <c r="F843" s="522"/>
      <c r="G843" s="333">
        <f t="shared" si="27"/>
        <v>1069.5799999999858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25">
      <c r="A844" s="329" t="s">
        <v>289</v>
      </c>
      <c r="B844" s="330">
        <v>5</v>
      </c>
      <c r="C844" s="298">
        <v>46179</v>
      </c>
      <c r="D844" s="299" t="s">
        <v>904</v>
      </c>
      <c r="E844" s="522">
        <v>20</v>
      </c>
      <c r="F844" s="522"/>
      <c r="G844" s="333">
        <f t="shared" si="27"/>
        <v>1136.2499999999859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25">
      <c r="A845" s="329" t="s">
        <v>289</v>
      </c>
      <c r="B845" s="330">
        <v>1</v>
      </c>
      <c r="C845" s="298">
        <v>46179</v>
      </c>
      <c r="D845" s="299" t="s">
        <v>829</v>
      </c>
      <c r="E845" s="522">
        <v>54.06</v>
      </c>
      <c r="F845" s="522"/>
      <c r="G845" s="333">
        <f t="shared" si="27"/>
        <v>1156.2499999999859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25">
      <c r="A846" s="329" t="s">
        <v>289</v>
      </c>
      <c r="B846" s="330">
        <v>6</v>
      </c>
      <c r="C846" s="298">
        <v>46179</v>
      </c>
      <c r="D846" s="299" t="s">
        <v>901</v>
      </c>
      <c r="E846" s="522">
        <v>19.98</v>
      </c>
      <c r="F846" s="522"/>
      <c r="G846" s="333">
        <f t="shared" si="27"/>
        <v>1210.3099999999858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25">
      <c r="A847" s="329" t="s">
        <v>289</v>
      </c>
      <c r="B847" s="330">
        <v>6</v>
      </c>
      <c r="C847" s="298">
        <v>46179</v>
      </c>
      <c r="D847" s="299" t="s">
        <v>883</v>
      </c>
      <c r="E847" s="522">
        <v>100</v>
      </c>
      <c r="F847" s="522"/>
      <c r="G847" s="333">
        <f t="shared" si="27"/>
        <v>1230.2899999999859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25">
      <c r="A848" s="329" t="s">
        <v>289</v>
      </c>
      <c r="B848" s="330">
        <v>8</v>
      </c>
      <c r="C848" s="298">
        <v>46178</v>
      </c>
      <c r="D848" s="299" t="s">
        <v>319</v>
      </c>
      <c r="E848" s="522">
        <v>179.72</v>
      </c>
      <c r="F848" s="522"/>
      <c r="G848" s="333">
        <f t="shared" si="27"/>
        <v>1330.2899999999859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25">
      <c r="A849" s="329" t="s">
        <v>289</v>
      </c>
      <c r="B849" s="330">
        <v>4</v>
      </c>
      <c r="C849" s="298">
        <v>46178</v>
      </c>
      <c r="D849" s="299" t="s">
        <v>902</v>
      </c>
      <c r="E849" s="522">
        <v>41.26</v>
      </c>
      <c r="F849" s="522"/>
      <c r="G849" s="333">
        <f t="shared" si="27"/>
        <v>1510.0099999999859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25">
      <c r="A850" s="329" t="s">
        <v>289</v>
      </c>
      <c r="B850" s="330">
        <v>2</v>
      </c>
      <c r="C850" s="298">
        <v>46178</v>
      </c>
      <c r="D850" s="299" t="s">
        <v>357</v>
      </c>
      <c r="E850" s="522">
        <v>10.07</v>
      </c>
      <c r="F850" s="522"/>
      <c r="G850" s="333">
        <f t="shared" ref="G850:G862" si="28">G851-E850+F850</f>
        <v>1551.2699999999859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25">
      <c r="A851" s="329" t="s">
        <v>289</v>
      </c>
      <c r="B851" s="330">
        <v>2</v>
      </c>
      <c r="C851" s="298">
        <v>46178</v>
      </c>
      <c r="D851" s="299" t="s">
        <v>903</v>
      </c>
      <c r="E851" s="522">
        <v>11.75</v>
      </c>
      <c r="F851" s="522"/>
      <c r="G851" s="333">
        <f t="shared" si="28"/>
        <v>1561.3399999999858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25">
      <c r="A852" s="329" t="s">
        <v>335</v>
      </c>
      <c r="B852" s="330" t="s">
        <v>335</v>
      </c>
      <c r="C852" s="298">
        <v>46178</v>
      </c>
      <c r="D852" s="299" t="s">
        <v>182</v>
      </c>
      <c r="E852" s="522">
        <v>39.659999999999997</v>
      </c>
      <c r="F852" s="522"/>
      <c r="G852" s="333">
        <f t="shared" si="28"/>
        <v>1573.0899999999858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25">
      <c r="A853" s="329" t="s">
        <v>289</v>
      </c>
      <c r="B853" s="330">
        <v>6</v>
      </c>
      <c r="C853" s="298">
        <v>46178</v>
      </c>
      <c r="D853" s="299" t="s">
        <v>300</v>
      </c>
      <c r="E853" s="522">
        <v>9.57</v>
      </c>
      <c r="F853" s="522"/>
      <c r="G853" s="333">
        <f t="shared" si="28"/>
        <v>1612.7499999999859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25">
      <c r="A854" s="329" t="s">
        <v>289</v>
      </c>
      <c r="B854" s="330">
        <v>2</v>
      </c>
      <c r="C854" s="298">
        <v>46178</v>
      </c>
      <c r="D854" s="299" t="s">
        <v>375</v>
      </c>
      <c r="E854" s="522">
        <v>46.65</v>
      </c>
      <c r="F854" s="522"/>
      <c r="G854" s="333">
        <f t="shared" si="28"/>
        <v>1622.3199999999858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25">
      <c r="A855" s="329" t="s">
        <v>289</v>
      </c>
      <c r="B855" s="330">
        <v>4</v>
      </c>
      <c r="C855" s="298">
        <v>46177</v>
      </c>
      <c r="D855" s="299" t="s">
        <v>296</v>
      </c>
      <c r="E855" s="522">
        <v>43.69</v>
      </c>
      <c r="F855" s="522"/>
      <c r="G855" s="333">
        <f t="shared" si="28"/>
        <v>1668.9699999999859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25">
      <c r="A856" s="329" t="s">
        <v>289</v>
      </c>
      <c r="B856" s="330">
        <v>3</v>
      </c>
      <c r="C856" s="298">
        <v>46177</v>
      </c>
      <c r="D856" s="299" t="s">
        <v>334</v>
      </c>
      <c r="E856" s="522">
        <v>8.52</v>
      </c>
      <c r="F856" s="522"/>
      <c r="G856" s="333">
        <f t="shared" si="28"/>
        <v>1712.659999999986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25">
      <c r="A857" s="329" t="s">
        <v>294</v>
      </c>
      <c r="B857" s="330">
        <v>14</v>
      </c>
      <c r="C857" s="298">
        <v>46177</v>
      </c>
      <c r="D857" s="299" t="s">
        <v>366</v>
      </c>
      <c r="E857" s="522">
        <v>70.25</v>
      </c>
      <c r="F857" s="522"/>
      <c r="G857" s="333">
        <f t="shared" si="28"/>
        <v>1721.179999999986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25">
      <c r="A858" s="329" t="s">
        <v>289</v>
      </c>
      <c r="B858" s="330">
        <v>2</v>
      </c>
      <c r="C858" s="298">
        <v>46177</v>
      </c>
      <c r="D858" s="299" t="s">
        <v>385</v>
      </c>
      <c r="E858" s="522">
        <v>14.38</v>
      </c>
      <c r="F858" s="522"/>
      <c r="G858" s="333">
        <f t="shared" si="28"/>
        <v>1791.429999999986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25">
      <c r="A859" s="329" t="s">
        <v>294</v>
      </c>
      <c r="B859" s="330">
        <v>13</v>
      </c>
      <c r="C859" s="298">
        <v>46177</v>
      </c>
      <c r="D859" s="299" t="s">
        <v>900</v>
      </c>
      <c r="E859" s="522">
        <v>122.46</v>
      </c>
      <c r="F859" s="522"/>
      <c r="G859" s="333">
        <f t="shared" si="28"/>
        <v>1805.8099999999861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25">
      <c r="A860" s="329" t="s">
        <v>294</v>
      </c>
      <c r="B860" s="330">
        <v>17</v>
      </c>
      <c r="C860" s="298">
        <v>46177</v>
      </c>
      <c r="D860" s="299" t="s">
        <v>369</v>
      </c>
      <c r="E860" s="522">
        <v>99</v>
      </c>
      <c r="F860" s="522"/>
      <c r="G860" s="333">
        <f t="shared" si="28"/>
        <v>1928.2699999999861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25">
      <c r="A861" s="329" t="s">
        <v>294</v>
      </c>
      <c r="B861" s="330">
        <v>22</v>
      </c>
      <c r="C861" s="298">
        <v>46176</v>
      </c>
      <c r="D861" s="299" t="s">
        <v>859</v>
      </c>
      <c r="E861" s="522">
        <v>12.77</v>
      </c>
      <c r="F861" s="522"/>
      <c r="G861" s="333">
        <f t="shared" si="28"/>
        <v>2027.2699999999861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25">
      <c r="A862" s="329" t="s">
        <v>289</v>
      </c>
      <c r="B862" s="330">
        <v>8</v>
      </c>
      <c r="C862" s="298">
        <v>46176</v>
      </c>
      <c r="D862" s="299" t="s">
        <v>319</v>
      </c>
      <c r="E862" s="522">
        <v>11.55</v>
      </c>
      <c r="F862" s="522"/>
      <c r="G862" s="333">
        <f t="shared" si="28"/>
        <v>2040.0399999999861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25">
      <c r="A863" s="329" t="s">
        <v>289</v>
      </c>
      <c r="B863" s="330">
        <v>1</v>
      </c>
      <c r="C863" s="298">
        <v>46176</v>
      </c>
      <c r="D863" s="299" t="s">
        <v>306</v>
      </c>
      <c r="E863" s="522">
        <v>96.16</v>
      </c>
      <c r="F863" s="522"/>
      <c r="G863" s="333">
        <f t="shared" ref="G863:G921" si="29">G864-E863+F863</f>
        <v>2051.589999999986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25">
      <c r="A864" s="329" t="s">
        <v>289</v>
      </c>
      <c r="B864" s="330">
        <v>2</v>
      </c>
      <c r="C864" s="298">
        <v>46175</v>
      </c>
      <c r="D864" s="299" t="s">
        <v>897</v>
      </c>
      <c r="E864" s="522">
        <v>21.38</v>
      </c>
      <c r="F864" s="522"/>
      <c r="G864" s="333">
        <f t="shared" si="29"/>
        <v>2147.7499999999859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25">
      <c r="A865" s="329" t="s">
        <v>289</v>
      </c>
      <c r="B865" s="330">
        <v>2</v>
      </c>
      <c r="C865" s="298">
        <v>46175</v>
      </c>
      <c r="D865" s="299" t="s">
        <v>385</v>
      </c>
      <c r="E865" s="522">
        <v>14.38</v>
      </c>
      <c r="F865" s="522"/>
      <c r="G865" s="333">
        <f t="shared" si="29"/>
        <v>2169.129999999986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25">
      <c r="A866" s="329" t="s">
        <v>289</v>
      </c>
      <c r="B866" s="330">
        <v>6</v>
      </c>
      <c r="C866" s="298">
        <v>46175</v>
      </c>
      <c r="D866" s="299" t="s">
        <v>432</v>
      </c>
      <c r="E866" s="522">
        <v>-142</v>
      </c>
      <c r="F866" s="522"/>
      <c r="G866" s="333">
        <f t="shared" si="29"/>
        <v>2183.5099999999861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25">
      <c r="A867" s="329" t="s">
        <v>284</v>
      </c>
      <c r="B867" s="330">
        <v>36</v>
      </c>
      <c r="C867" s="298">
        <v>46175</v>
      </c>
      <c r="D867" s="299" t="s">
        <v>373</v>
      </c>
      <c r="E867" s="522">
        <v>50</v>
      </c>
      <c r="F867" s="522"/>
      <c r="G867" s="333">
        <f t="shared" si="29"/>
        <v>2041.5099999999861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25">
      <c r="A868" s="329" t="s">
        <v>294</v>
      </c>
      <c r="B868" s="330">
        <v>22</v>
      </c>
      <c r="C868" s="298">
        <v>46175</v>
      </c>
      <c r="D868" s="299" t="s">
        <v>374</v>
      </c>
      <c r="E868" s="522">
        <v>6.37</v>
      </c>
      <c r="F868" s="522"/>
      <c r="G868" s="333">
        <f t="shared" si="29"/>
        <v>2091.5099999999861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25">
      <c r="A869" s="329" t="s">
        <v>289</v>
      </c>
      <c r="B869" s="330">
        <v>1</v>
      </c>
      <c r="C869" s="298">
        <v>46174</v>
      </c>
      <c r="D869" s="299" t="s">
        <v>306</v>
      </c>
      <c r="E869" s="522">
        <v>84.03</v>
      </c>
      <c r="F869" s="522"/>
      <c r="G869" s="333">
        <f t="shared" si="29"/>
        <v>2097.879999999986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25">
      <c r="A870" s="329" t="s">
        <v>289</v>
      </c>
      <c r="B870" s="330">
        <v>3</v>
      </c>
      <c r="C870" s="298">
        <v>46174</v>
      </c>
      <c r="D870" s="299" t="s">
        <v>296</v>
      </c>
      <c r="E870" s="522">
        <v>10.31</v>
      </c>
      <c r="F870" s="522"/>
      <c r="G870" s="333">
        <f t="shared" si="29"/>
        <v>2181.9099999999862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25">
      <c r="A871" s="329" t="s">
        <v>289</v>
      </c>
      <c r="B871" s="330">
        <v>2</v>
      </c>
      <c r="C871" s="298">
        <v>46174</v>
      </c>
      <c r="D871" s="299" t="s">
        <v>301</v>
      </c>
      <c r="E871" s="522">
        <v>16.05</v>
      </c>
      <c r="F871" s="522"/>
      <c r="G871" s="333">
        <f t="shared" si="29"/>
        <v>2192.2199999999862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25">
      <c r="A872" s="329" t="s">
        <v>289</v>
      </c>
      <c r="B872" s="330">
        <v>1</v>
      </c>
      <c r="C872" s="298">
        <v>46174</v>
      </c>
      <c r="D872" s="299" t="s">
        <v>455</v>
      </c>
      <c r="E872" s="522">
        <v>50.44</v>
      </c>
      <c r="F872" s="522"/>
      <c r="G872" s="333">
        <f t="shared" si="29"/>
        <v>2208.2699999999863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25">
      <c r="A873" s="329" t="s">
        <v>289</v>
      </c>
      <c r="B873" s="330">
        <v>6</v>
      </c>
      <c r="C873" s="298">
        <v>46174</v>
      </c>
      <c r="D873" s="299" t="s">
        <v>896</v>
      </c>
      <c r="E873" s="522">
        <v>9.99</v>
      </c>
      <c r="F873" s="522"/>
      <c r="G873" s="333">
        <f t="shared" si="29"/>
        <v>2258.7099999999864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25">
      <c r="A874" s="329" t="s">
        <v>289</v>
      </c>
      <c r="B874" s="330">
        <v>4</v>
      </c>
      <c r="C874" s="298">
        <v>46174</v>
      </c>
      <c r="D874" s="299" t="s">
        <v>310</v>
      </c>
      <c r="E874" s="522">
        <v>44.98</v>
      </c>
      <c r="F874" s="522"/>
      <c r="G874" s="333">
        <f t="shared" si="29"/>
        <v>2268.6999999999862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25">
      <c r="A875" s="329" t="s">
        <v>289</v>
      </c>
      <c r="B875" s="330">
        <v>1</v>
      </c>
      <c r="C875" s="298">
        <v>46174</v>
      </c>
      <c r="D875" s="299" t="s">
        <v>311</v>
      </c>
      <c r="E875" s="522">
        <v>106.14</v>
      </c>
      <c r="F875" s="522"/>
      <c r="G875" s="333">
        <f t="shared" si="29"/>
        <v>2313.6799999999862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25">
      <c r="A876" s="329" t="s">
        <v>294</v>
      </c>
      <c r="B876" s="330">
        <v>16</v>
      </c>
      <c r="C876" s="298">
        <v>46174</v>
      </c>
      <c r="D876" s="299" t="s">
        <v>622</v>
      </c>
      <c r="E876" s="522">
        <v>62.31</v>
      </c>
      <c r="F876" s="522"/>
      <c r="G876" s="333">
        <f t="shared" si="29"/>
        <v>2419.8199999999861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25">
      <c r="A877" s="329" t="s">
        <v>289</v>
      </c>
      <c r="B877" s="330">
        <v>3</v>
      </c>
      <c r="C877" s="298">
        <v>46174</v>
      </c>
      <c r="D877" s="299" t="s">
        <v>350</v>
      </c>
      <c r="E877" s="522">
        <v>8.1</v>
      </c>
      <c r="F877" s="522"/>
      <c r="G877" s="333">
        <f t="shared" si="29"/>
        <v>2482.129999999986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25">
      <c r="A878" s="329" t="s">
        <v>287</v>
      </c>
      <c r="B878" s="330" t="s">
        <v>287</v>
      </c>
      <c r="C878" s="298">
        <v>46174</v>
      </c>
      <c r="D878" s="299" t="s">
        <v>886</v>
      </c>
      <c r="E878" s="522">
        <v>320</v>
      </c>
      <c r="F878" s="522">
        <v>320</v>
      </c>
      <c r="G878" s="333">
        <f t="shared" si="29"/>
        <v>2490.2299999999859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25">
      <c r="A879" s="329" t="s">
        <v>289</v>
      </c>
      <c r="B879" s="330">
        <v>6</v>
      </c>
      <c r="C879" s="298">
        <v>46174</v>
      </c>
      <c r="D879" s="299" t="s">
        <v>887</v>
      </c>
      <c r="E879" s="522">
        <v>20</v>
      </c>
      <c r="F879" s="522"/>
      <c r="G879" s="333">
        <f t="shared" si="29"/>
        <v>2490.2299999999859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25">
      <c r="A880" s="329" t="s">
        <v>284</v>
      </c>
      <c r="B880" s="330">
        <v>37</v>
      </c>
      <c r="C880" s="298">
        <v>46173</v>
      </c>
      <c r="D880" s="299" t="s">
        <v>893</v>
      </c>
      <c r="E880" s="522">
        <v>1160.3599999999999</v>
      </c>
      <c r="F880" s="522"/>
      <c r="G880" s="333">
        <f t="shared" si="29"/>
        <v>2510.2299999999859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25">
      <c r="A881" s="329" t="s">
        <v>286</v>
      </c>
      <c r="B881" s="330">
        <v>25</v>
      </c>
      <c r="C881" s="298">
        <v>46173</v>
      </c>
      <c r="D881" s="298" t="s">
        <v>204</v>
      </c>
      <c r="E881" s="331">
        <v>350</v>
      </c>
      <c r="F881" s="522"/>
      <c r="G881" s="333">
        <f t="shared" si="29"/>
        <v>3670.5899999999856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25">
      <c r="A882" s="329" t="s">
        <v>286</v>
      </c>
      <c r="B882" s="330">
        <v>26</v>
      </c>
      <c r="C882" s="298">
        <v>46173</v>
      </c>
      <c r="D882" s="298" t="s">
        <v>205</v>
      </c>
      <c r="E882" s="331">
        <v>320</v>
      </c>
      <c r="F882" s="522"/>
      <c r="G882" s="333">
        <f t="shared" si="29"/>
        <v>4020.5899999999856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25">
      <c r="A883" s="329" t="s">
        <v>286</v>
      </c>
      <c r="B883" s="330">
        <v>27</v>
      </c>
      <c r="C883" s="298">
        <v>46173</v>
      </c>
      <c r="D883" s="298" t="s">
        <v>206</v>
      </c>
      <c r="E883" s="331">
        <v>25</v>
      </c>
      <c r="F883" s="522"/>
      <c r="G883" s="333">
        <f t="shared" si="29"/>
        <v>4340.5899999999856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25">
      <c r="A884" s="329" t="s">
        <v>286</v>
      </c>
      <c r="B884" s="330">
        <v>28</v>
      </c>
      <c r="C884" s="298">
        <v>46173</v>
      </c>
      <c r="D884" s="298" t="s">
        <v>207</v>
      </c>
      <c r="E884" s="331">
        <v>25</v>
      </c>
      <c r="F884" s="522"/>
      <c r="G884" s="333">
        <f t="shared" si="29"/>
        <v>4365.5899999999856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25">
      <c r="A885" s="329" t="s">
        <v>286</v>
      </c>
      <c r="B885" s="330">
        <v>29</v>
      </c>
      <c r="C885" s="298">
        <v>46173</v>
      </c>
      <c r="D885" s="298" t="s">
        <v>208</v>
      </c>
      <c r="E885" s="331">
        <v>45</v>
      </c>
      <c r="F885" s="522"/>
      <c r="G885" s="333">
        <f t="shared" si="29"/>
        <v>4390.5899999999856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25">
      <c r="A886" s="329" t="s">
        <v>286</v>
      </c>
      <c r="B886" s="330">
        <v>30</v>
      </c>
      <c r="C886" s="298">
        <v>46173</v>
      </c>
      <c r="D886" s="298" t="s">
        <v>209</v>
      </c>
      <c r="E886" s="331">
        <v>400</v>
      </c>
      <c r="F886" s="522"/>
      <c r="G886" s="333">
        <f t="shared" si="29"/>
        <v>4435.5899999999856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25">
      <c r="A887" s="329" t="s">
        <v>286</v>
      </c>
      <c r="B887" s="330">
        <v>31</v>
      </c>
      <c r="C887" s="298">
        <v>46173</v>
      </c>
      <c r="D887" s="298" t="s">
        <v>210</v>
      </c>
      <c r="E887" s="331">
        <v>375</v>
      </c>
      <c r="F887" s="522"/>
      <c r="G887" s="333">
        <f t="shared" si="29"/>
        <v>4835.5899999999856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25">
      <c r="A888" s="329" t="s">
        <v>286</v>
      </c>
      <c r="B888" s="330">
        <v>32</v>
      </c>
      <c r="C888" s="298">
        <v>46173</v>
      </c>
      <c r="D888" s="298" t="s">
        <v>211</v>
      </c>
      <c r="E888" s="331">
        <v>100</v>
      </c>
      <c r="F888" s="522"/>
      <c r="G888" s="333">
        <f t="shared" si="29"/>
        <v>5210.5899999999856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25">
      <c r="A889" s="329" t="s">
        <v>286</v>
      </c>
      <c r="B889" s="330">
        <v>33</v>
      </c>
      <c r="C889" s="298">
        <v>46173</v>
      </c>
      <c r="D889" s="298" t="s">
        <v>212</v>
      </c>
      <c r="E889" s="331">
        <v>85</v>
      </c>
      <c r="F889" s="522"/>
      <c r="G889" s="333">
        <f t="shared" si="29"/>
        <v>5310.5899999999856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25">
      <c r="A890" s="329" t="s">
        <v>286</v>
      </c>
      <c r="B890" s="330">
        <v>34</v>
      </c>
      <c r="C890" s="298">
        <v>46173</v>
      </c>
      <c r="D890" s="298" t="s">
        <v>213</v>
      </c>
      <c r="E890" s="331">
        <v>230</v>
      </c>
      <c r="F890" s="522"/>
      <c r="G890" s="333">
        <f t="shared" si="29"/>
        <v>5395.5899999999856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25">
      <c r="A891" s="329" t="s">
        <v>286</v>
      </c>
      <c r="B891" s="330">
        <v>35</v>
      </c>
      <c r="C891" s="298">
        <v>46173</v>
      </c>
      <c r="D891" s="298" t="s">
        <v>214</v>
      </c>
      <c r="E891" s="331">
        <v>45</v>
      </c>
      <c r="F891" s="522"/>
      <c r="G891" s="333">
        <f t="shared" si="29"/>
        <v>5625.5899999999856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25">
      <c r="A892" s="329" t="s">
        <v>289</v>
      </c>
      <c r="B892" s="330">
        <v>6</v>
      </c>
      <c r="C892" s="298">
        <v>46173</v>
      </c>
      <c r="D892" s="298" t="s">
        <v>883</v>
      </c>
      <c r="E892" s="522">
        <v>50</v>
      </c>
      <c r="F892" s="522"/>
      <c r="G892" s="333">
        <f t="shared" si="29"/>
        <v>5670.5899999999856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25">
      <c r="A893" s="329" t="s">
        <v>294</v>
      </c>
      <c r="B893" s="330">
        <v>22</v>
      </c>
      <c r="C893" s="298">
        <v>46173</v>
      </c>
      <c r="D893" s="298" t="s">
        <v>833</v>
      </c>
      <c r="E893" s="522">
        <v>10.63</v>
      </c>
      <c r="F893" s="522"/>
      <c r="G893" s="333">
        <f t="shared" si="29"/>
        <v>5720.5899999999856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25">
      <c r="A894" s="329" t="s">
        <v>289</v>
      </c>
      <c r="B894" s="330">
        <v>4</v>
      </c>
      <c r="C894" s="298">
        <v>46173</v>
      </c>
      <c r="D894" s="298" t="s">
        <v>362</v>
      </c>
      <c r="E894" s="522">
        <v>108.69</v>
      </c>
      <c r="F894" s="522"/>
      <c r="G894" s="333">
        <f t="shared" si="29"/>
        <v>5731.2199999999857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25">
      <c r="A895" s="329" t="s">
        <v>294</v>
      </c>
      <c r="B895" s="330">
        <v>10</v>
      </c>
      <c r="C895" s="298">
        <v>46173</v>
      </c>
      <c r="D895" s="298" t="s">
        <v>176</v>
      </c>
      <c r="E895" s="522">
        <v>17.899999999999999</v>
      </c>
      <c r="F895" s="522"/>
      <c r="G895" s="333">
        <f t="shared" si="29"/>
        <v>5839.9099999999853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25">
      <c r="A896" s="329" t="s">
        <v>289</v>
      </c>
      <c r="B896" s="330">
        <v>1</v>
      </c>
      <c r="C896" s="298">
        <v>46173</v>
      </c>
      <c r="D896" s="298" t="s">
        <v>444</v>
      </c>
      <c r="E896" s="522">
        <v>9.57</v>
      </c>
      <c r="F896" s="522"/>
      <c r="G896" s="333">
        <f t="shared" si="29"/>
        <v>5857.8099999999849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25">
      <c r="A897" s="329" t="s">
        <v>289</v>
      </c>
      <c r="B897" s="330">
        <v>8</v>
      </c>
      <c r="C897" s="298">
        <v>46172</v>
      </c>
      <c r="D897" s="298" t="s">
        <v>319</v>
      </c>
      <c r="E897" s="522">
        <v>88.98</v>
      </c>
      <c r="F897" s="522"/>
      <c r="G897" s="333">
        <f t="shared" si="29"/>
        <v>5867.3799999999846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25">
      <c r="A898" s="329" t="s">
        <v>287</v>
      </c>
      <c r="B898" s="330" t="s">
        <v>287</v>
      </c>
      <c r="C898" s="298">
        <v>46172</v>
      </c>
      <c r="D898" s="298" t="s">
        <v>889</v>
      </c>
      <c r="E898" s="522">
        <v>219.38</v>
      </c>
      <c r="F898" s="522">
        <v>219.38</v>
      </c>
      <c r="G898" s="333">
        <f t="shared" si="29"/>
        <v>5956.3599999999842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25">
      <c r="A899" s="329" t="s">
        <v>287</v>
      </c>
      <c r="B899" s="330" t="s">
        <v>287</v>
      </c>
      <c r="C899" s="298">
        <v>46172</v>
      </c>
      <c r="D899" s="298" t="s">
        <v>888</v>
      </c>
      <c r="E899" s="522">
        <v>310.98</v>
      </c>
      <c r="F899" s="522">
        <v>310.98</v>
      </c>
      <c r="G899" s="333">
        <f t="shared" si="29"/>
        <v>5956.3599999999842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25">
      <c r="A900" s="329" t="s">
        <v>289</v>
      </c>
      <c r="B900" s="330">
        <v>2</v>
      </c>
      <c r="C900" s="298">
        <v>46172</v>
      </c>
      <c r="D900" s="298" t="s">
        <v>892</v>
      </c>
      <c r="E900" s="522">
        <v>130.68</v>
      </c>
      <c r="F900" s="522"/>
      <c r="G900" s="333">
        <f t="shared" si="29"/>
        <v>5956.3599999999842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25">
      <c r="A901" s="329" t="s">
        <v>289</v>
      </c>
      <c r="B901" s="330">
        <v>2</v>
      </c>
      <c r="C901" s="298">
        <v>46172</v>
      </c>
      <c r="D901" s="298" t="s">
        <v>355</v>
      </c>
      <c r="E901" s="522">
        <v>49.99</v>
      </c>
      <c r="F901" s="522"/>
      <c r="G901" s="333">
        <f t="shared" si="29"/>
        <v>6087.0399999999845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25">
      <c r="A902" s="329" t="s">
        <v>289</v>
      </c>
      <c r="B902" s="330">
        <v>2</v>
      </c>
      <c r="C902" s="298">
        <v>46171</v>
      </c>
      <c r="D902" s="298" t="s">
        <v>296</v>
      </c>
      <c r="E902" s="522">
        <v>15.1</v>
      </c>
      <c r="F902" s="522"/>
      <c r="G902" s="333">
        <f t="shared" si="29"/>
        <v>6137.0299999999843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25">
      <c r="A903" s="329" t="s">
        <v>289</v>
      </c>
      <c r="B903" s="330">
        <v>8</v>
      </c>
      <c r="C903" s="298">
        <v>46171</v>
      </c>
      <c r="D903" s="298" t="s">
        <v>295</v>
      </c>
      <c r="E903" s="522">
        <v>7.02</v>
      </c>
      <c r="F903" s="522"/>
      <c r="G903" s="333">
        <f t="shared" si="29"/>
        <v>6152.1299999999846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25">
      <c r="A904" s="329" t="s">
        <v>289</v>
      </c>
      <c r="B904" s="330">
        <v>4</v>
      </c>
      <c r="C904" s="298">
        <v>46171</v>
      </c>
      <c r="D904" s="298" t="s">
        <v>295</v>
      </c>
      <c r="E904" s="522">
        <v>93.38</v>
      </c>
      <c r="F904" s="522"/>
      <c r="G904" s="333">
        <f t="shared" si="29"/>
        <v>6159.1499999999851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25">
      <c r="A905" s="329" t="s">
        <v>289</v>
      </c>
      <c r="B905" s="330">
        <v>2</v>
      </c>
      <c r="C905" s="298">
        <v>46171</v>
      </c>
      <c r="D905" s="298" t="s">
        <v>352</v>
      </c>
      <c r="E905" s="522">
        <v>18.98</v>
      </c>
      <c r="F905" s="522"/>
      <c r="G905" s="333">
        <f t="shared" si="29"/>
        <v>6252.5299999999852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25">
      <c r="A906" s="329" t="s">
        <v>294</v>
      </c>
      <c r="B906" s="330">
        <v>23</v>
      </c>
      <c r="C906" s="298">
        <v>46171</v>
      </c>
      <c r="D906" s="299" t="s">
        <v>67</v>
      </c>
      <c r="E906" s="522">
        <v>650.88</v>
      </c>
      <c r="F906" s="522"/>
      <c r="G906" s="333">
        <f t="shared" si="29"/>
        <v>6271.5099999999848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25">
      <c r="A907" s="329" t="s">
        <v>294</v>
      </c>
      <c r="B907" s="330">
        <v>20</v>
      </c>
      <c r="C907" s="298">
        <v>46171</v>
      </c>
      <c r="D907" s="299" t="s">
        <v>193</v>
      </c>
      <c r="E907" s="522">
        <v>600</v>
      </c>
      <c r="F907" s="522"/>
      <c r="G907" s="333">
        <f t="shared" si="29"/>
        <v>6922.3899999999849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25">
      <c r="A908" s="329" t="s">
        <v>291</v>
      </c>
      <c r="B908" s="330">
        <v>38</v>
      </c>
      <c r="C908" s="298">
        <v>46171</v>
      </c>
      <c r="D908" s="299" t="s">
        <v>293</v>
      </c>
      <c r="E908" s="522"/>
      <c r="F908" s="522">
        <v>4597.8100000000004</v>
      </c>
      <c r="G908" s="333">
        <f t="shared" si="29"/>
        <v>7522.3899999999849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25">
      <c r="A909" s="329" t="s">
        <v>294</v>
      </c>
      <c r="B909" s="330">
        <v>42</v>
      </c>
      <c r="C909" s="298">
        <v>46171</v>
      </c>
      <c r="D909" s="299" t="s">
        <v>200</v>
      </c>
      <c r="E909" s="522">
        <v>50.92</v>
      </c>
      <c r="F909" s="522"/>
      <c r="G909" s="333">
        <f t="shared" si="29"/>
        <v>2924.5799999999849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25">
      <c r="A910" s="329" t="s">
        <v>294</v>
      </c>
      <c r="B910" s="330">
        <v>43</v>
      </c>
      <c r="C910" s="298">
        <v>46171</v>
      </c>
      <c r="D910" s="299" t="s">
        <v>201</v>
      </c>
      <c r="E910" s="522">
        <v>42.84</v>
      </c>
      <c r="F910" s="522"/>
      <c r="G910" s="333">
        <f t="shared" si="29"/>
        <v>2975.499999999985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25">
      <c r="A911" s="329" t="s">
        <v>291</v>
      </c>
      <c r="B911" s="330">
        <v>39</v>
      </c>
      <c r="C911" s="298">
        <v>46170</v>
      </c>
      <c r="D911" s="299" t="s">
        <v>292</v>
      </c>
      <c r="E911" s="522"/>
      <c r="F911" s="522">
        <v>2763.79</v>
      </c>
      <c r="G911" s="333">
        <f t="shared" si="29"/>
        <v>3018.3399999999851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25">
      <c r="A912" s="329" t="s">
        <v>289</v>
      </c>
      <c r="B912" s="330">
        <v>3</v>
      </c>
      <c r="C912" s="298">
        <v>46170</v>
      </c>
      <c r="D912" s="299" t="s">
        <v>882</v>
      </c>
      <c r="E912" s="522">
        <v>8.9499999999999993</v>
      </c>
      <c r="F912" s="522"/>
      <c r="G912" s="333">
        <f t="shared" si="29"/>
        <v>254.54999999998506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25">
      <c r="A913" s="329" t="s">
        <v>289</v>
      </c>
      <c r="B913" s="330">
        <v>4</v>
      </c>
      <c r="C913" s="298">
        <v>46170</v>
      </c>
      <c r="D913" s="299" t="s">
        <v>882</v>
      </c>
      <c r="E913" s="522">
        <v>43.44</v>
      </c>
      <c r="F913" s="522"/>
      <c r="G913" s="333">
        <f t="shared" si="29"/>
        <v>263.49999999998505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25">
      <c r="A914" s="329" t="s">
        <v>289</v>
      </c>
      <c r="B914" s="330">
        <v>6</v>
      </c>
      <c r="C914" s="298">
        <v>46170</v>
      </c>
      <c r="D914" s="299" t="s">
        <v>890</v>
      </c>
      <c r="E914" s="522">
        <v>30.89</v>
      </c>
      <c r="F914" s="522"/>
      <c r="G914" s="333">
        <f t="shared" si="29"/>
        <v>306.93999999998505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25">
      <c r="A915" s="329" t="s">
        <v>289</v>
      </c>
      <c r="B915" s="330">
        <v>2</v>
      </c>
      <c r="C915" s="298">
        <v>46170</v>
      </c>
      <c r="D915" s="299" t="s">
        <v>345</v>
      </c>
      <c r="E915" s="522">
        <v>32.659999999999997</v>
      </c>
      <c r="F915" s="522"/>
      <c r="G915" s="333">
        <f t="shared" si="29"/>
        <v>337.82999999998503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25">
      <c r="A916" s="329" t="s">
        <v>289</v>
      </c>
      <c r="B916" s="330">
        <v>2</v>
      </c>
      <c r="C916" s="298">
        <v>46170</v>
      </c>
      <c r="D916" s="299" t="s">
        <v>385</v>
      </c>
      <c r="E916" s="522">
        <v>9.09</v>
      </c>
      <c r="F916" s="522"/>
      <c r="G916" s="333">
        <f t="shared" si="29"/>
        <v>370.48999999998506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25">
      <c r="A917" s="329" t="s">
        <v>289</v>
      </c>
      <c r="B917" s="330">
        <v>8</v>
      </c>
      <c r="C917" s="298">
        <v>46170</v>
      </c>
      <c r="D917" s="299" t="s">
        <v>844</v>
      </c>
      <c r="E917" s="522">
        <v>36.74</v>
      </c>
      <c r="F917" s="522"/>
      <c r="G917" s="333">
        <f t="shared" si="29"/>
        <v>379.57999999998503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25">
      <c r="A918" s="329" t="s">
        <v>289</v>
      </c>
      <c r="B918" s="330">
        <v>5</v>
      </c>
      <c r="C918" s="298">
        <v>46170</v>
      </c>
      <c r="D918" s="299" t="s">
        <v>844</v>
      </c>
      <c r="E918" s="522">
        <v>11.2</v>
      </c>
      <c r="F918" s="522"/>
      <c r="G918" s="333">
        <f t="shared" si="29"/>
        <v>416.31999999998504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25">
      <c r="A919" s="329" t="s">
        <v>289</v>
      </c>
      <c r="B919" s="330">
        <v>2</v>
      </c>
      <c r="C919" s="298">
        <v>46169</v>
      </c>
      <c r="D919" s="299" t="s">
        <v>357</v>
      </c>
      <c r="E919" s="522">
        <v>11.29</v>
      </c>
      <c r="F919" s="522"/>
      <c r="G919" s="333">
        <f t="shared" si="29"/>
        <v>427.51999999998503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25">
      <c r="A920" s="329" t="s">
        <v>289</v>
      </c>
      <c r="B920" s="330">
        <v>4</v>
      </c>
      <c r="C920" s="298">
        <v>46169</v>
      </c>
      <c r="D920" s="299" t="s">
        <v>362</v>
      </c>
      <c r="E920" s="522">
        <v>44.84</v>
      </c>
      <c r="F920" s="522"/>
      <c r="G920" s="333">
        <f t="shared" si="29"/>
        <v>438.80999999998505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25">
      <c r="A921" s="329" t="s">
        <v>289</v>
      </c>
      <c r="B921" s="330">
        <v>7</v>
      </c>
      <c r="C921" s="298">
        <v>46169</v>
      </c>
      <c r="D921" s="299" t="s">
        <v>337</v>
      </c>
      <c r="E921" s="522">
        <v>139.88</v>
      </c>
      <c r="F921" s="522"/>
      <c r="G921" s="333">
        <f t="shared" si="29"/>
        <v>483.64999999998508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25">
      <c r="A922" s="329" t="s">
        <v>289</v>
      </c>
      <c r="B922" s="330">
        <v>8</v>
      </c>
      <c r="C922" s="298">
        <v>46169</v>
      </c>
      <c r="D922" s="299" t="s">
        <v>319</v>
      </c>
      <c r="E922" s="522">
        <v>46.84</v>
      </c>
      <c r="F922" s="522"/>
      <c r="G922" s="333">
        <f t="shared" ref="G922:G959" si="30">G923-E922+F922</f>
        <v>623.52999999998508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25">
      <c r="A923" s="329" t="s">
        <v>289</v>
      </c>
      <c r="B923" s="330">
        <v>2</v>
      </c>
      <c r="C923" s="298">
        <v>46169</v>
      </c>
      <c r="D923" s="299" t="s">
        <v>357</v>
      </c>
      <c r="E923" s="522">
        <v>9.4700000000000006</v>
      </c>
      <c r="F923" s="522"/>
      <c r="G923" s="333">
        <f t="shared" si="30"/>
        <v>670.36999999998511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25">
      <c r="A924" s="329" t="s">
        <v>289</v>
      </c>
      <c r="B924" s="330">
        <v>8</v>
      </c>
      <c r="C924" s="298">
        <v>46168</v>
      </c>
      <c r="D924" s="299" t="s">
        <v>308</v>
      </c>
      <c r="E924" s="522">
        <v>47.99</v>
      </c>
      <c r="F924" s="522"/>
      <c r="G924" s="333">
        <f t="shared" si="30"/>
        <v>679.83999999998514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25">
      <c r="A925" s="329" t="s">
        <v>289</v>
      </c>
      <c r="B925" s="330">
        <v>5</v>
      </c>
      <c r="C925" s="298">
        <v>46168</v>
      </c>
      <c r="D925" s="299" t="s">
        <v>870</v>
      </c>
      <c r="E925" s="522">
        <v>26</v>
      </c>
      <c r="F925" s="522"/>
      <c r="G925" s="333">
        <f t="shared" si="30"/>
        <v>727.82999999998515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25">
      <c r="A926" s="329" t="s">
        <v>289</v>
      </c>
      <c r="B926" s="330">
        <v>4</v>
      </c>
      <c r="C926" s="298">
        <v>46168</v>
      </c>
      <c r="D926" s="299" t="s">
        <v>310</v>
      </c>
      <c r="E926" s="522">
        <v>50.15</v>
      </c>
      <c r="F926" s="522"/>
      <c r="G926" s="333">
        <f t="shared" si="30"/>
        <v>753.82999999998515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25">
      <c r="A927" s="329" t="s">
        <v>287</v>
      </c>
      <c r="B927" s="330" t="s">
        <v>287</v>
      </c>
      <c r="C927" s="298">
        <v>46168</v>
      </c>
      <c r="D927" s="299" t="s">
        <v>880</v>
      </c>
      <c r="E927" s="522">
        <v>400</v>
      </c>
      <c r="F927" s="522">
        <v>400</v>
      </c>
      <c r="G927" s="333">
        <f t="shared" si="30"/>
        <v>803.97999999998513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25">
      <c r="A928" s="329" t="s">
        <v>294</v>
      </c>
      <c r="B928" s="330">
        <v>22</v>
      </c>
      <c r="C928" s="298">
        <v>46168</v>
      </c>
      <c r="D928" s="299" t="s">
        <v>833</v>
      </c>
      <c r="E928" s="522">
        <v>15.96</v>
      </c>
      <c r="F928" s="522"/>
      <c r="G928" s="333">
        <f t="shared" si="30"/>
        <v>803.97999999998513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25">
      <c r="A929" s="329" t="s">
        <v>289</v>
      </c>
      <c r="B929" s="330">
        <v>2</v>
      </c>
      <c r="C929" s="298">
        <v>46168</v>
      </c>
      <c r="D929" s="299" t="s">
        <v>296</v>
      </c>
      <c r="E929" s="522">
        <v>15.1</v>
      </c>
      <c r="F929" s="522"/>
      <c r="G929" s="333">
        <f t="shared" si="30"/>
        <v>819.93999999998516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25">
      <c r="A930" s="329" t="s">
        <v>289</v>
      </c>
      <c r="B930" s="330">
        <v>4</v>
      </c>
      <c r="C930" s="298">
        <v>46168</v>
      </c>
      <c r="D930" s="299" t="s">
        <v>296</v>
      </c>
      <c r="E930" s="522">
        <v>44.67</v>
      </c>
      <c r="F930" s="522"/>
      <c r="G930" s="333">
        <f t="shared" si="30"/>
        <v>835.03999999998518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25">
      <c r="A931" s="329" t="s">
        <v>289</v>
      </c>
      <c r="B931" s="330">
        <v>1</v>
      </c>
      <c r="C931" s="298">
        <v>46168</v>
      </c>
      <c r="D931" s="299" t="s">
        <v>300</v>
      </c>
      <c r="E931" s="522">
        <v>32.99</v>
      </c>
      <c r="F931" s="522"/>
      <c r="G931" s="333">
        <f t="shared" si="30"/>
        <v>879.70999999998514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25">
      <c r="A932" s="329" t="s">
        <v>289</v>
      </c>
      <c r="B932" s="330">
        <v>2</v>
      </c>
      <c r="C932" s="298">
        <v>46168</v>
      </c>
      <c r="D932" s="299" t="s">
        <v>385</v>
      </c>
      <c r="E932" s="522">
        <v>14.39</v>
      </c>
      <c r="F932" s="522"/>
      <c r="G932" s="333">
        <f t="shared" si="30"/>
        <v>912.69999999998515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25">
      <c r="A933" s="329" t="s">
        <v>294</v>
      </c>
      <c r="B933" s="330">
        <v>12</v>
      </c>
      <c r="C933" s="298">
        <v>46167</v>
      </c>
      <c r="D933" s="299" t="s">
        <v>314</v>
      </c>
      <c r="E933" s="522">
        <v>204.48</v>
      </c>
      <c r="F933" s="522"/>
      <c r="G933" s="333">
        <f t="shared" si="30"/>
        <v>927.08999999998514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25">
      <c r="A934" s="329" t="s">
        <v>289</v>
      </c>
      <c r="B934" s="330">
        <v>8</v>
      </c>
      <c r="C934" s="298">
        <v>46167</v>
      </c>
      <c r="D934" s="299" t="s">
        <v>319</v>
      </c>
      <c r="E934" s="522">
        <v>29.79</v>
      </c>
      <c r="F934" s="522"/>
      <c r="G934" s="333">
        <f t="shared" si="30"/>
        <v>1131.5699999999852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25">
      <c r="A935" s="329" t="s">
        <v>289</v>
      </c>
      <c r="B935" s="330">
        <v>3</v>
      </c>
      <c r="C935" s="298">
        <v>46167</v>
      </c>
      <c r="D935" s="299" t="s">
        <v>347</v>
      </c>
      <c r="E935" s="522">
        <v>50</v>
      </c>
      <c r="F935" s="522"/>
      <c r="G935" s="333">
        <f t="shared" si="30"/>
        <v>1161.3599999999851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25">
      <c r="A936" s="329" t="s">
        <v>289</v>
      </c>
      <c r="B936" s="330">
        <v>1</v>
      </c>
      <c r="C936" s="298">
        <v>46166</v>
      </c>
      <c r="D936" s="299" t="s">
        <v>329</v>
      </c>
      <c r="E936" s="522">
        <v>122.54</v>
      </c>
      <c r="F936" s="522"/>
      <c r="G936" s="333">
        <f t="shared" si="30"/>
        <v>1211.3599999999851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25">
      <c r="A937" s="329" t="s">
        <v>289</v>
      </c>
      <c r="B937" s="330">
        <v>1</v>
      </c>
      <c r="C937" s="298">
        <v>46166</v>
      </c>
      <c r="D937" s="299" t="s">
        <v>311</v>
      </c>
      <c r="E937" s="522">
        <v>157.97</v>
      </c>
      <c r="F937" s="522"/>
      <c r="G937" s="333">
        <f t="shared" si="30"/>
        <v>1333.8999999999851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25">
      <c r="A938" s="329" t="s">
        <v>289</v>
      </c>
      <c r="B938" s="330">
        <v>6</v>
      </c>
      <c r="C938" s="298">
        <v>46166</v>
      </c>
      <c r="D938" s="299" t="s">
        <v>300</v>
      </c>
      <c r="E938" s="522">
        <v>44.05</v>
      </c>
      <c r="F938" s="522"/>
      <c r="G938" s="333">
        <f t="shared" si="30"/>
        <v>1491.8699999999851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25">
      <c r="A939" s="329" t="s">
        <v>289</v>
      </c>
      <c r="B939" s="330">
        <v>8</v>
      </c>
      <c r="C939" s="298">
        <v>46166</v>
      </c>
      <c r="D939" s="299" t="s">
        <v>319</v>
      </c>
      <c r="E939" s="522">
        <v>70.44</v>
      </c>
      <c r="F939" s="522"/>
      <c r="G939" s="333">
        <f t="shared" si="30"/>
        <v>1535.9199999999851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25">
      <c r="A940" s="329" t="s">
        <v>289</v>
      </c>
      <c r="B940" s="330">
        <v>1</v>
      </c>
      <c r="C940" s="298">
        <v>46166</v>
      </c>
      <c r="D940" s="299" t="s">
        <v>329</v>
      </c>
      <c r="E940" s="522">
        <v>55.96</v>
      </c>
      <c r="F940" s="522"/>
      <c r="G940" s="333">
        <f t="shared" si="30"/>
        <v>1606.3599999999851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25">
      <c r="A941" s="329" t="s">
        <v>289</v>
      </c>
      <c r="B941" s="330">
        <v>6</v>
      </c>
      <c r="C941" s="298">
        <v>46166</v>
      </c>
      <c r="D941" s="299" t="s">
        <v>881</v>
      </c>
      <c r="E941" s="522">
        <v>597.83000000000004</v>
      </c>
      <c r="F941" s="522"/>
      <c r="G941" s="333">
        <f t="shared" si="30"/>
        <v>1662.3199999999852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25">
      <c r="A942" s="329" t="s">
        <v>287</v>
      </c>
      <c r="B942" s="330" t="s">
        <v>287</v>
      </c>
      <c r="C942" s="298">
        <v>46166</v>
      </c>
      <c r="D942" s="299" t="s">
        <v>843</v>
      </c>
      <c r="E942" s="522">
        <v>69.2</v>
      </c>
      <c r="F942" s="522">
        <v>69.2</v>
      </c>
      <c r="G942" s="333">
        <f t="shared" si="30"/>
        <v>2260.1499999999851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25">
      <c r="A943" s="329" t="s">
        <v>289</v>
      </c>
      <c r="B943" s="330">
        <v>1</v>
      </c>
      <c r="C943" s="298">
        <v>46165</v>
      </c>
      <c r="D943" s="299" t="s">
        <v>878</v>
      </c>
      <c r="E943" s="522">
        <v>94.76</v>
      </c>
      <c r="F943" s="522"/>
      <c r="G943" s="333">
        <f t="shared" si="30"/>
        <v>2260.1499999999851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25">
      <c r="A944" s="329" t="s">
        <v>289</v>
      </c>
      <c r="B944" s="330">
        <v>1</v>
      </c>
      <c r="C944" s="298">
        <v>46165</v>
      </c>
      <c r="D944" s="299" t="s">
        <v>392</v>
      </c>
      <c r="E944" s="522">
        <v>34.869999999999997</v>
      </c>
      <c r="F944" s="522"/>
      <c r="G944" s="333">
        <f t="shared" si="30"/>
        <v>2354.9099999999853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25">
      <c r="A945" s="329" t="s">
        <v>289</v>
      </c>
      <c r="B945" s="330">
        <v>8</v>
      </c>
      <c r="C945" s="298">
        <v>46165</v>
      </c>
      <c r="D945" s="299" t="s">
        <v>479</v>
      </c>
      <c r="E945" s="522">
        <v>80.48</v>
      </c>
      <c r="F945" s="522"/>
      <c r="G945" s="333">
        <f t="shared" si="30"/>
        <v>2389.7799999999852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25">
      <c r="A946" s="329" t="s">
        <v>289</v>
      </c>
      <c r="B946" s="330">
        <v>5</v>
      </c>
      <c r="C946" s="298">
        <v>46165</v>
      </c>
      <c r="D946" s="299" t="s">
        <v>877</v>
      </c>
      <c r="E946" s="522">
        <v>25</v>
      </c>
      <c r="F946" s="522"/>
      <c r="G946" s="333">
        <f t="shared" si="30"/>
        <v>2470.2599999999852</v>
      </c>
      <c r="H946" s="334" t="s">
        <v>298</v>
      </c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25">
      <c r="A947" s="329" t="s">
        <v>289</v>
      </c>
      <c r="B947" s="330">
        <v>6</v>
      </c>
      <c r="C947" s="298">
        <v>46165</v>
      </c>
      <c r="D947" s="299" t="s">
        <v>875</v>
      </c>
      <c r="E947" s="522">
        <v>50</v>
      </c>
      <c r="F947" s="522"/>
      <c r="G947" s="333">
        <f t="shared" si="30"/>
        <v>2495.2599999999852</v>
      </c>
      <c r="H947" s="334" t="s">
        <v>298</v>
      </c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25">
      <c r="A948" s="329" t="s">
        <v>289</v>
      </c>
      <c r="B948" s="330">
        <v>2</v>
      </c>
      <c r="C948" s="298">
        <v>46165</v>
      </c>
      <c r="D948" s="299" t="s">
        <v>876</v>
      </c>
      <c r="E948" s="522">
        <v>25</v>
      </c>
      <c r="F948" s="522"/>
      <c r="G948" s="333">
        <f t="shared" si="30"/>
        <v>2545.2599999999852</v>
      </c>
      <c r="H948" s="334" t="s">
        <v>298</v>
      </c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25">
      <c r="A949" s="329" t="s">
        <v>289</v>
      </c>
      <c r="B949" s="330">
        <v>2</v>
      </c>
      <c r="C949" s="298">
        <v>46164</v>
      </c>
      <c r="D949" s="299" t="s">
        <v>879</v>
      </c>
      <c r="E949" s="522">
        <v>45.46</v>
      </c>
      <c r="F949" s="522"/>
      <c r="G949" s="333">
        <f t="shared" si="30"/>
        <v>2570.2599999999852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25">
      <c r="A950" s="329" t="s">
        <v>289</v>
      </c>
      <c r="B950" s="330">
        <v>6</v>
      </c>
      <c r="C950" s="298">
        <v>46164</v>
      </c>
      <c r="D950" s="299" t="s">
        <v>871</v>
      </c>
      <c r="E950" s="522">
        <v>22</v>
      </c>
      <c r="F950" s="522"/>
      <c r="G950" s="333">
        <f t="shared" si="30"/>
        <v>2615.7199999999852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25">
      <c r="A951" s="329" t="s">
        <v>289</v>
      </c>
      <c r="B951" s="330">
        <v>2</v>
      </c>
      <c r="C951" s="298">
        <v>46164</v>
      </c>
      <c r="D951" s="299" t="s">
        <v>296</v>
      </c>
      <c r="E951" s="522">
        <v>14.57</v>
      </c>
      <c r="F951" s="522"/>
      <c r="G951" s="333">
        <f t="shared" si="30"/>
        <v>2637.7199999999852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25">
      <c r="A952" s="329" t="s">
        <v>289</v>
      </c>
      <c r="B952" s="330">
        <v>3</v>
      </c>
      <c r="C952" s="298">
        <v>46163</v>
      </c>
      <c r="D952" s="299" t="s">
        <v>334</v>
      </c>
      <c r="E952" s="522">
        <v>9.01</v>
      </c>
      <c r="F952" s="522"/>
      <c r="G952" s="333">
        <f t="shared" si="30"/>
        <v>2652.2899999999854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25">
      <c r="A953" s="329" t="s">
        <v>289</v>
      </c>
      <c r="B953" s="330">
        <v>8</v>
      </c>
      <c r="C953" s="298">
        <v>46163</v>
      </c>
      <c r="D953" s="299" t="s">
        <v>334</v>
      </c>
      <c r="E953" s="522">
        <v>6.8</v>
      </c>
      <c r="F953" s="522"/>
      <c r="G953" s="333">
        <f t="shared" si="30"/>
        <v>2661.2999999999856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25">
      <c r="A954" s="329" t="s">
        <v>289</v>
      </c>
      <c r="B954" s="330">
        <v>2</v>
      </c>
      <c r="C954" s="298">
        <v>46163</v>
      </c>
      <c r="D954" s="299" t="s">
        <v>357</v>
      </c>
      <c r="E954" s="522">
        <v>16.649999999999999</v>
      </c>
      <c r="F954" s="522"/>
      <c r="G954" s="333">
        <f t="shared" si="30"/>
        <v>2668.0999999999858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25">
      <c r="A955" s="329" t="s">
        <v>289</v>
      </c>
      <c r="B955" s="330">
        <v>8</v>
      </c>
      <c r="C955" s="298">
        <v>46163</v>
      </c>
      <c r="D955" s="299" t="s">
        <v>844</v>
      </c>
      <c r="E955" s="522">
        <v>24.89</v>
      </c>
      <c r="F955" s="522"/>
      <c r="G955" s="333">
        <f t="shared" si="30"/>
        <v>2684.7499999999859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25">
      <c r="A956" s="329" t="s">
        <v>289</v>
      </c>
      <c r="B956" s="330">
        <v>5</v>
      </c>
      <c r="C956" s="298">
        <v>46163</v>
      </c>
      <c r="D956" s="299" t="s">
        <v>844</v>
      </c>
      <c r="E956" s="522">
        <v>11.2</v>
      </c>
      <c r="F956" s="522"/>
      <c r="G956" s="333">
        <f t="shared" si="30"/>
        <v>2709.6399999999858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25">
      <c r="A957" s="329" t="s">
        <v>289</v>
      </c>
      <c r="B957" s="330">
        <v>2</v>
      </c>
      <c r="C957" s="298">
        <v>46162</v>
      </c>
      <c r="D957" s="299" t="s">
        <v>296</v>
      </c>
      <c r="E957" s="522">
        <v>11.18</v>
      </c>
      <c r="F957" s="522"/>
      <c r="G957" s="333">
        <f t="shared" si="30"/>
        <v>2720.8399999999856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25">
      <c r="A958" s="329" t="s">
        <v>289</v>
      </c>
      <c r="B958" s="330">
        <v>2</v>
      </c>
      <c r="C958" s="298">
        <v>46162</v>
      </c>
      <c r="D958" s="299" t="s">
        <v>385</v>
      </c>
      <c r="E958" s="522">
        <v>14.38</v>
      </c>
      <c r="F958" s="522"/>
      <c r="G958" s="333">
        <f t="shared" si="30"/>
        <v>2732.0199999999854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25">
      <c r="A959" s="329" t="s">
        <v>294</v>
      </c>
      <c r="B959" s="330">
        <v>22</v>
      </c>
      <c r="C959" s="298">
        <v>46162</v>
      </c>
      <c r="D959" s="299" t="s">
        <v>323</v>
      </c>
      <c r="E959" s="522">
        <v>20.22</v>
      </c>
      <c r="F959" s="522"/>
      <c r="G959" s="333">
        <f t="shared" si="30"/>
        <v>2746.3999999999855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25">
      <c r="A960" s="329" t="s">
        <v>289</v>
      </c>
      <c r="B960" s="330">
        <v>5</v>
      </c>
      <c r="C960" s="298">
        <v>46162</v>
      </c>
      <c r="D960" s="299" t="s">
        <v>870</v>
      </c>
      <c r="E960" s="522">
        <v>30</v>
      </c>
      <c r="F960" s="522"/>
      <c r="G960" s="333">
        <f t="shared" ref="G960:G974" si="31">G961-E960+F960</f>
        <v>2766.6199999999853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25">
      <c r="A961" s="329" t="s">
        <v>289</v>
      </c>
      <c r="B961" s="330">
        <v>2</v>
      </c>
      <c r="C961" s="298">
        <v>46162</v>
      </c>
      <c r="D961" s="299" t="s">
        <v>872</v>
      </c>
      <c r="E961" s="522">
        <v>46.72</v>
      </c>
      <c r="F961" s="522"/>
      <c r="G961" s="333">
        <f t="shared" si="31"/>
        <v>2796.6199999999853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25">
      <c r="A962" s="329" t="s">
        <v>289</v>
      </c>
      <c r="B962" s="330">
        <v>4</v>
      </c>
      <c r="C962" s="298">
        <v>46162</v>
      </c>
      <c r="D962" s="299" t="s">
        <v>310</v>
      </c>
      <c r="E962" s="522">
        <v>56.51</v>
      </c>
      <c r="F962" s="522"/>
      <c r="G962" s="333">
        <f t="shared" si="31"/>
        <v>2843.3399999999851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25">
      <c r="A963" s="329" t="s">
        <v>289</v>
      </c>
      <c r="B963" s="330">
        <v>6</v>
      </c>
      <c r="C963" s="298">
        <v>46161</v>
      </c>
      <c r="D963" s="299" t="s">
        <v>869</v>
      </c>
      <c r="E963" s="522">
        <v>63.99</v>
      </c>
      <c r="F963" s="522"/>
      <c r="G963" s="333">
        <f t="shared" si="31"/>
        <v>2899.8499999999854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25">
      <c r="A964" s="329" t="s">
        <v>289</v>
      </c>
      <c r="B964" s="330">
        <v>4</v>
      </c>
      <c r="C964" s="298">
        <v>46161</v>
      </c>
      <c r="D964" s="299" t="s">
        <v>296</v>
      </c>
      <c r="E964" s="522">
        <v>43.46</v>
      </c>
      <c r="F964" s="522"/>
      <c r="G964" s="333">
        <f t="shared" si="31"/>
        <v>2963.8399999999851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25">
      <c r="A965" s="329" t="s">
        <v>289</v>
      </c>
      <c r="B965" s="330">
        <v>3</v>
      </c>
      <c r="C965" s="298">
        <v>46161</v>
      </c>
      <c r="D965" s="299" t="s">
        <v>296</v>
      </c>
      <c r="E965" s="522">
        <v>8.7200000000000006</v>
      </c>
      <c r="F965" s="522"/>
      <c r="G965" s="333">
        <f t="shared" si="31"/>
        <v>3007.2999999999852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25">
      <c r="A966" s="329" t="s">
        <v>289</v>
      </c>
      <c r="B966" s="330">
        <v>2</v>
      </c>
      <c r="C966" s="298">
        <v>46161</v>
      </c>
      <c r="D966" s="299" t="s">
        <v>301</v>
      </c>
      <c r="E966" s="522">
        <v>30.9</v>
      </c>
      <c r="F966" s="522"/>
      <c r="G966" s="333">
        <f t="shared" si="31"/>
        <v>3016.019999999985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25">
      <c r="A967" s="329" t="s">
        <v>294</v>
      </c>
      <c r="B967" s="330">
        <v>22</v>
      </c>
      <c r="C967" s="298">
        <v>46161</v>
      </c>
      <c r="D967" s="299" t="s">
        <v>328</v>
      </c>
      <c r="E967" s="522">
        <v>7.46</v>
      </c>
      <c r="F967" s="522"/>
      <c r="G967" s="333">
        <f t="shared" si="31"/>
        <v>3046.9199999999851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25">
      <c r="A968" s="329" t="s">
        <v>289</v>
      </c>
      <c r="B968" s="330">
        <v>2</v>
      </c>
      <c r="C968" s="298">
        <v>46161</v>
      </c>
      <c r="D968" s="299" t="s">
        <v>867</v>
      </c>
      <c r="E968" s="522">
        <v>31.05</v>
      </c>
      <c r="F968" s="522"/>
      <c r="G968" s="333">
        <f t="shared" si="31"/>
        <v>3054.3799999999851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25">
      <c r="A969" s="329" t="s">
        <v>289</v>
      </c>
      <c r="B969" s="330">
        <v>2</v>
      </c>
      <c r="C969" s="298">
        <v>46161</v>
      </c>
      <c r="D969" s="299" t="s">
        <v>868</v>
      </c>
      <c r="E969" s="522">
        <v>54.41</v>
      </c>
      <c r="F969" s="522"/>
      <c r="G969" s="333">
        <f t="shared" si="31"/>
        <v>3085.4299999999853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25">
      <c r="A970" s="329" t="s">
        <v>289</v>
      </c>
      <c r="B970" s="330">
        <v>8</v>
      </c>
      <c r="C970" s="298">
        <v>46161</v>
      </c>
      <c r="D970" s="299" t="s">
        <v>873</v>
      </c>
      <c r="E970" s="522">
        <v>20.49</v>
      </c>
      <c r="F970" s="522"/>
      <c r="G970" s="333">
        <f t="shared" si="31"/>
        <v>3139.8399999999851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25">
      <c r="A971" s="329" t="s">
        <v>294</v>
      </c>
      <c r="B971" s="330">
        <v>22</v>
      </c>
      <c r="C971" s="298">
        <v>46160</v>
      </c>
      <c r="D971" s="299" t="s">
        <v>400</v>
      </c>
      <c r="E971" s="522">
        <v>13.84</v>
      </c>
      <c r="F971" s="522"/>
      <c r="G971" s="333">
        <f t="shared" si="31"/>
        <v>3160.3299999999849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25">
      <c r="A972" s="329" t="s">
        <v>287</v>
      </c>
      <c r="B972" s="330" t="s">
        <v>287</v>
      </c>
      <c r="C972" s="298">
        <v>46160</v>
      </c>
      <c r="D972" s="299" t="s">
        <v>874</v>
      </c>
      <c r="E972" s="522">
        <v>138.44</v>
      </c>
      <c r="F972" s="522">
        <v>138.44</v>
      </c>
      <c r="G972" s="333">
        <f t="shared" si="31"/>
        <v>3174.1699999999851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25">
      <c r="A973" s="329" t="s">
        <v>289</v>
      </c>
      <c r="B973" s="330">
        <v>2</v>
      </c>
      <c r="C973" s="298">
        <v>46160</v>
      </c>
      <c r="D973" s="299" t="s">
        <v>352</v>
      </c>
      <c r="E973" s="522">
        <v>25.48</v>
      </c>
      <c r="F973" s="522"/>
      <c r="G973" s="333">
        <f t="shared" si="31"/>
        <v>3174.1699999999851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25">
      <c r="A974" s="329" t="s">
        <v>294</v>
      </c>
      <c r="B974" s="330">
        <v>17</v>
      </c>
      <c r="C974" s="298">
        <v>46160</v>
      </c>
      <c r="D974" s="299" t="s">
        <v>188</v>
      </c>
      <c r="E974" s="522">
        <v>42.65</v>
      </c>
      <c r="F974" s="522"/>
      <c r="G974" s="333">
        <f t="shared" si="31"/>
        <v>3199.6499999999851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25">
      <c r="A975" s="329" t="s">
        <v>294</v>
      </c>
      <c r="B975" s="330">
        <v>15</v>
      </c>
      <c r="C975" s="298">
        <v>46160</v>
      </c>
      <c r="D975" s="299" t="s">
        <v>185</v>
      </c>
      <c r="E975" s="522">
        <v>101.37</v>
      </c>
      <c r="F975" s="522"/>
      <c r="G975" s="333">
        <f t="shared" ref="G975:G1055" si="32">G976-E975+F975</f>
        <v>3242.2999999999852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25">
      <c r="A976" s="329" t="s">
        <v>335</v>
      </c>
      <c r="B976" s="330" t="s">
        <v>335</v>
      </c>
      <c r="C976" s="298">
        <v>46160</v>
      </c>
      <c r="D976" s="299" t="s">
        <v>185</v>
      </c>
      <c r="E976" s="522">
        <v>93.13</v>
      </c>
      <c r="F976" s="522"/>
      <c r="G976" s="333">
        <f t="shared" si="32"/>
        <v>3343.6699999999851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25">
      <c r="A977" s="329" t="s">
        <v>294</v>
      </c>
      <c r="B977" s="330">
        <v>11</v>
      </c>
      <c r="C977" s="298">
        <v>46160</v>
      </c>
      <c r="D977" s="299" t="s">
        <v>178</v>
      </c>
      <c r="E977" s="522">
        <v>267.68</v>
      </c>
      <c r="F977" s="522"/>
      <c r="G977" s="333">
        <f t="shared" si="32"/>
        <v>3436.7999999999852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25">
      <c r="A978" s="329" t="s">
        <v>294</v>
      </c>
      <c r="B978" s="330">
        <v>23</v>
      </c>
      <c r="C978" s="298">
        <v>46160</v>
      </c>
      <c r="D978" s="299" t="s">
        <v>63</v>
      </c>
      <c r="E978" s="522">
        <v>529.46</v>
      </c>
      <c r="F978" s="522"/>
      <c r="G978" s="333">
        <f t="shared" si="32"/>
        <v>3704.479999999985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25">
      <c r="A979" s="329" t="s">
        <v>289</v>
      </c>
      <c r="B979" s="330">
        <v>1</v>
      </c>
      <c r="C979" s="298">
        <v>46159</v>
      </c>
      <c r="D979" s="299" t="s">
        <v>311</v>
      </c>
      <c r="E979" s="522">
        <v>148.25</v>
      </c>
      <c r="F979" s="522"/>
      <c r="G979" s="333">
        <f t="shared" si="32"/>
        <v>4233.939999999985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25">
      <c r="A980" s="329" t="s">
        <v>289</v>
      </c>
      <c r="B980" s="330">
        <v>1</v>
      </c>
      <c r="C980" s="298">
        <v>46159</v>
      </c>
      <c r="D980" s="299" t="s">
        <v>306</v>
      </c>
      <c r="E980" s="522">
        <v>90.2</v>
      </c>
      <c r="F980" s="522"/>
      <c r="G980" s="333">
        <f t="shared" si="32"/>
        <v>4382.189999999985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25">
      <c r="A981" s="329" t="s">
        <v>294</v>
      </c>
      <c r="B981" s="330">
        <v>21</v>
      </c>
      <c r="C981" s="298">
        <v>46159</v>
      </c>
      <c r="D981" s="299" t="s">
        <v>194</v>
      </c>
      <c r="E981" s="522">
        <v>81</v>
      </c>
      <c r="F981" s="522"/>
      <c r="G981" s="333">
        <f t="shared" si="32"/>
        <v>4472.3899999999849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25">
      <c r="A982" s="329" t="s">
        <v>289</v>
      </c>
      <c r="B982" s="330">
        <v>6</v>
      </c>
      <c r="C982" s="298">
        <v>46159</v>
      </c>
      <c r="D982" s="299" t="s">
        <v>300</v>
      </c>
      <c r="E982" s="522">
        <v>38.33</v>
      </c>
      <c r="F982" s="522"/>
      <c r="G982" s="333">
        <f t="shared" si="32"/>
        <v>4553.3899999999849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25">
      <c r="A983" s="329" t="s">
        <v>294</v>
      </c>
      <c r="B983" s="330">
        <v>42</v>
      </c>
      <c r="C983" s="298">
        <v>46159</v>
      </c>
      <c r="D983" s="299" t="s">
        <v>333</v>
      </c>
      <c r="E983" s="522">
        <v>29.8</v>
      </c>
      <c r="F983" s="522"/>
      <c r="G983" s="333">
        <f t="shared" si="32"/>
        <v>4591.7199999999848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25">
      <c r="A984" s="329" t="s">
        <v>294</v>
      </c>
      <c r="B984" s="330">
        <v>43</v>
      </c>
      <c r="C984" s="298">
        <v>46159</v>
      </c>
      <c r="D984" s="299" t="s">
        <v>333</v>
      </c>
      <c r="E984" s="522">
        <v>22.35</v>
      </c>
      <c r="F984" s="522"/>
      <c r="G984" s="333">
        <f t="shared" si="32"/>
        <v>4621.519999999985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25">
      <c r="A985" s="329" t="s">
        <v>289</v>
      </c>
      <c r="B985" s="330">
        <v>8</v>
      </c>
      <c r="C985" s="298">
        <v>46159</v>
      </c>
      <c r="D985" s="299" t="s">
        <v>319</v>
      </c>
      <c r="E985" s="522">
        <v>50.75</v>
      </c>
      <c r="F985" s="522"/>
      <c r="G985" s="333">
        <f t="shared" si="32"/>
        <v>4643.8699999999853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25">
      <c r="A986" s="329" t="s">
        <v>289</v>
      </c>
      <c r="B986" s="330">
        <v>5</v>
      </c>
      <c r="C986" s="298">
        <v>46158</v>
      </c>
      <c r="D986" s="299" t="s">
        <v>339</v>
      </c>
      <c r="E986" s="522">
        <v>21.3</v>
      </c>
      <c r="F986" s="522"/>
      <c r="G986" s="333">
        <f t="shared" si="32"/>
        <v>4694.6199999999853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25">
      <c r="A987" s="329" t="s">
        <v>289</v>
      </c>
      <c r="B987" s="330">
        <v>8</v>
      </c>
      <c r="C987" s="298">
        <v>46158</v>
      </c>
      <c r="D987" s="299" t="s">
        <v>319</v>
      </c>
      <c r="E987" s="522">
        <v>41.46</v>
      </c>
      <c r="F987" s="522"/>
      <c r="G987" s="333">
        <f t="shared" si="32"/>
        <v>4715.9199999999855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25">
      <c r="A988" s="329" t="s">
        <v>287</v>
      </c>
      <c r="B988" s="330" t="s">
        <v>287</v>
      </c>
      <c r="C988" s="298">
        <v>46158</v>
      </c>
      <c r="D988" s="299" t="s">
        <v>847</v>
      </c>
      <c r="E988" s="522">
        <v>95.85</v>
      </c>
      <c r="F988" s="522">
        <v>95.85</v>
      </c>
      <c r="G988" s="333">
        <f t="shared" si="32"/>
        <v>4757.3799999999856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25">
      <c r="A989" s="329" t="s">
        <v>287</v>
      </c>
      <c r="B989" s="330" t="s">
        <v>287</v>
      </c>
      <c r="C989" s="298">
        <v>46158</v>
      </c>
      <c r="D989" s="299" t="s">
        <v>845</v>
      </c>
      <c r="E989" s="522">
        <v>87.13</v>
      </c>
      <c r="F989" s="522">
        <v>87.13</v>
      </c>
      <c r="G989" s="333">
        <f t="shared" si="32"/>
        <v>4757.3799999999856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25">
      <c r="A990" s="329" t="s">
        <v>289</v>
      </c>
      <c r="B990" s="330">
        <v>4</v>
      </c>
      <c r="C990" s="298">
        <v>46158</v>
      </c>
      <c r="D990" s="299" t="s">
        <v>310</v>
      </c>
      <c r="E990" s="522">
        <v>48.15</v>
      </c>
      <c r="F990" s="522"/>
      <c r="G990" s="333">
        <f t="shared" si="32"/>
        <v>4757.3799999999856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25">
      <c r="A991" s="329" t="s">
        <v>289</v>
      </c>
      <c r="B991" s="330">
        <v>8</v>
      </c>
      <c r="C991" s="298">
        <v>46158</v>
      </c>
      <c r="D991" s="299" t="s">
        <v>308</v>
      </c>
      <c r="E991" s="522">
        <v>75.069999999999993</v>
      </c>
      <c r="F991" s="522"/>
      <c r="G991" s="333">
        <f t="shared" si="32"/>
        <v>4805.5299999999852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25">
      <c r="A992" s="329" t="s">
        <v>289</v>
      </c>
      <c r="B992" s="330">
        <v>2</v>
      </c>
      <c r="C992" s="298">
        <v>46158</v>
      </c>
      <c r="D992" s="299" t="s">
        <v>308</v>
      </c>
      <c r="E992" s="522">
        <v>75</v>
      </c>
      <c r="F992" s="522"/>
      <c r="G992" s="333">
        <f t="shared" si="32"/>
        <v>4880.5999999999849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25">
      <c r="A993" s="329" t="s">
        <v>289</v>
      </c>
      <c r="B993" s="330">
        <v>3</v>
      </c>
      <c r="C993" s="298">
        <v>46158</v>
      </c>
      <c r="D993" s="299" t="s">
        <v>347</v>
      </c>
      <c r="E993" s="522">
        <v>8.3800000000000008</v>
      </c>
      <c r="F993" s="522"/>
      <c r="G993" s="333">
        <f t="shared" si="32"/>
        <v>4955.5999999999849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25">
      <c r="A994" s="329" t="s">
        <v>289</v>
      </c>
      <c r="B994" s="330">
        <v>8</v>
      </c>
      <c r="C994" s="298">
        <v>46157</v>
      </c>
      <c r="D994" s="299" t="s">
        <v>319</v>
      </c>
      <c r="E994" s="522">
        <v>63.55</v>
      </c>
      <c r="F994" s="522"/>
      <c r="G994" s="333">
        <f t="shared" si="32"/>
        <v>4963.979999999985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25">
      <c r="A995" s="329" t="s">
        <v>289</v>
      </c>
      <c r="B995" s="330">
        <v>4</v>
      </c>
      <c r="C995" s="298">
        <v>46157</v>
      </c>
      <c r="D995" s="299" t="s">
        <v>296</v>
      </c>
      <c r="E995" s="522">
        <v>45.1</v>
      </c>
      <c r="F995" s="522"/>
      <c r="G995" s="333">
        <f t="shared" si="32"/>
        <v>5027.5299999999852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25">
      <c r="A996" s="329" t="s">
        <v>289</v>
      </c>
      <c r="B996" s="330">
        <v>2</v>
      </c>
      <c r="C996" s="298">
        <v>46157</v>
      </c>
      <c r="D996" s="299" t="s">
        <v>296</v>
      </c>
      <c r="E996" s="522">
        <v>24.54</v>
      </c>
      <c r="F996" s="522"/>
      <c r="G996" s="333">
        <f t="shared" si="32"/>
        <v>5072.6299999999856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25">
      <c r="A997" s="329" t="s">
        <v>289</v>
      </c>
      <c r="B997" s="330">
        <v>2</v>
      </c>
      <c r="C997" s="298">
        <v>46157</v>
      </c>
      <c r="D997" s="299" t="s">
        <v>334</v>
      </c>
      <c r="E997" s="522">
        <v>14.28</v>
      </c>
      <c r="F997" s="522"/>
      <c r="G997" s="333">
        <f t="shared" si="32"/>
        <v>5097.1699999999855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25">
      <c r="A998" s="329" t="s">
        <v>287</v>
      </c>
      <c r="B998" s="330" t="s">
        <v>287</v>
      </c>
      <c r="C998" s="298">
        <v>46157</v>
      </c>
      <c r="D998" s="299" t="s">
        <v>504</v>
      </c>
      <c r="E998" s="522">
        <v>146.15</v>
      </c>
      <c r="F998" s="522">
        <v>146.15</v>
      </c>
      <c r="G998" s="333">
        <f t="shared" si="32"/>
        <v>5111.4499999999853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25">
      <c r="A999" s="329" t="s">
        <v>289</v>
      </c>
      <c r="B999" s="330">
        <v>2</v>
      </c>
      <c r="C999" s="298">
        <v>46157</v>
      </c>
      <c r="D999" s="299" t="s">
        <v>866</v>
      </c>
      <c r="E999" s="522">
        <v>202.87</v>
      </c>
      <c r="F999" s="522"/>
      <c r="G999" s="333">
        <f>G1000-E999+F999</f>
        <v>5111.4499999999853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25">
      <c r="A1000" s="329" t="s">
        <v>289</v>
      </c>
      <c r="B1000" s="330">
        <v>6</v>
      </c>
      <c r="C1000" s="298">
        <v>46157</v>
      </c>
      <c r="D1000" s="299" t="s">
        <v>300</v>
      </c>
      <c r="E1000" s="522">
        <v>14.9</v>
      </c>
      <c r="F1000" s="522"/>
      <c r="G1000" s="333">
        <f t="shared" si="32"/>
        <v>5314.3199999999852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25">
      <c r="A1001" s="329" t="s">
        <v>291</v>
      </c>
      <c r="B1001" s="330">
        <v>38</v>
      </c>
      <c r="C1001" s="298">
        <v>46157</v>
      </c>
      <c r="D1001" s="299" t="s">
        <v>293</v>
      </c>
      <c r="E1001" s="522"/>
      <c r="F1001" s="522">
        <v>4597.82</v>
      </c>
      <c r="G1001" s="333">
        <f t="shared" si="32"/>
        <v>5329.2199999999848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25">
      <c r="A1002" s="329" t="s">
        <v>289</v>
      </c>
      <c r="B1002" s="330">
        <v>8</v>
      </c>
      <c r="C1002" s="298">
        <v>46156</v>
      </c>
      <c r="D1002" s="299" t="s">
        <v>865</v>
      </c>
      <c r="E1002" s="522">
        <v>34.96</v>
      </c>
      <c r="F1002" s="522"/>
      <c r="G1002" s="333">
        <f t="shared" si="32"/>
        <v>731.39999999998463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25">
      <c r="A1003" s="329" t="s">
        <v>289</v>
      </c>
      <c r="B1003" s="330">
        <v>2</v>
      </c>
      <c r="C1003" s="298">
        <v>46156</v>
      </c>
      <c r="D1003" s="299" t="s">
        <v>407</v>
      </c>
      <c r="E1003" s="522">
        <v>23.9</v>
      </c>
      <c r="F1003" s="522"/>
      <c r="G1003" s="333">
        <f t="shared" si="32"/>
        <v>766.35999999998467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25">
      <c r="A1004" s="329" t="s">
        <v>294</v>
      </c>
      <c r="B1004" s="330">
        <v>24</v>
      </c>
      <c r="C1004" s="298">
        <v>46156</v>
      </c>
      <c r="D1004" s="299" t="s">
        <v>858</v>
      </c>
      <c r="E1004" s="522">
        <v>109.92</v>
      </c>
      <c r="F1004" s="522"/>
      <c r="G1004" s="333">
        <f t="shared" si="32"/>
        <v>790.25999999998464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25">
      <c r="A1005" s="329" t="s">
        <v>289</v>
      </c>
      <c r="B1005" s="330">
        <v>2</v>
      </c>
      <c r="C1005" s="298">
        <v>46156</v>
      </c>
      <c r="D1005" s="299" t="s">
        <v>334</v>
      </c>
      <c r="E1005" s="522">
        <v>24.34</v>
      </c>
      <c r="F1005" s="522"/>
      <c r="G1005" s="333">
        <f t="shared" si="32"/>
        <v>900.1799999999846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25">
      <c r="A1006" s="329" t="s">
        <v>289</v>
      </c>
      <c r="B1006" s="330">
        <v>8</v>
      </c>
      <c r="C1006" s="298">
        <v>46156</v>
      </c>
      <c r="D1006" s="299" t="s">
        <v>844</v>
      </c>
      <c r="E1006" s="522">
        <v>24.89</v>
      </c>
      <c r="F1006" s="522"/>
      <c r="G1006" s="333">
        <f t="shared" si="32"/>
        <v>924.51999999998463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25">
      <c r="A1007" s="329" t="s">
        <v>289</v>
      </c>
      <c r="B1007" s="330">
        <v>5</v>
      </c>
      <c r="C1007" s="298">
        <v>46156</v>
      </c>
      <c r="D1007" s="299" t="s">
        <v>844</v>
      </c>
      <c r="E1007" s="522">
        <v>11.2</v>
      </c>
      <c r="F1007" s="522"/>
      <c r="G1007" s="333">
        <f t="shared" si="32"/>
        <v>949.40999999998462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25">
      <c r="A1008" s="329" t="s">
        <v>289</v>
      </c>
      <c r="B1008" s="330">
        <v>2</v>
      </c>
      <c r="C1008" s="298">
        <v>46156</v>
      </c>
      <c r="D1008" s="299" t="s">
        <v>324</v>
      </c>
      <c r="E1008" s="522">
        <v>22.04</v>
      </c>
      <c r="F1008" s="522"/>
      <c r="G1008" s="333">
        <f t="shared" si="32"/>
        <v>960.60999999998467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25">
      <c r="A1009" s="329" t="s">
        <v>291</v>
      </c>
      <c r="B1009" s="330">
        <v>39</v>
      </c>
      <c r="C1009" s="298">
        <v>46156</v>
      </c>
      <c r="D1009" s="299" t="s">
        <v>292</v>
      </c>
      <c r="E1009" s="522"/>
      <c r="F1009" s="522">
        <v>2763.78</v>
      </c>
      <c r="G1009" s="333">
        <f t="shared" si="32"/>
        <v>982.64999999998463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25">
      <c r="A1010" s="329" t="s">
        <v>291</v>
      </c>
      <c r="B1010" s="330">
        <v>41</v>
      </c>
      <c r="C1010" s="298">
        <v>46156</v>
      </c>
      <c r="D1010" s="299" t="s">
        <v>299</v>
      </c>
      <c r="E1010" s="522"/>
      <c r="F1010" s="522">
        <v>250</v>
      </c>
      <c r="G1010" s="333">
        <f t="shared" si="32"/>
        <v>-1781.1300000000156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25">
      <c r="A1011" s="329" t="s">
        <v>335</v>
      </c>
      <c r="B1011" s="330" t="s">
        <v>335</v>
      </c>
      <c r="C1011" s="298">
        <v>46156</v>
      </c>
      <c r="D1011" s="299" t="s">
        <v>458</v>
      </c>
      <c r="E1011" s="522"/>
      <c r="F1011" s="522">
        <v>100</v>
      </c>
      <c r="G1011" s="333">
        <f t="shared" si="32"/>
        <v>-2031.1300000000156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25">
      <c r="A1012" s="329" t="s">
        <v>289</v>
      </c>
      <c r="B1012" s="330">
        <v>6</v>
      </c>
      <c r="C1012" s="298">
        <v>46156</v>
      </c>
      <c r="D1012" s="299" t="s">
        <v>300</v>
      </c>
      <c r="E1012" s="522">
        <v>13.3</v>
      </c>
      <c r="F1012" s="522"/>
      <c r="G1012" s="333">
        <f t="shared" si="32"/>
        <v>-2131.1300000000156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25">
      <c r="A1013" s="329" t="s">
        <v>289</v>
      </c>
      <c r="B1013" s="330">
        <v>2</v>
      </c>
      <c r="C1013" s="298">
        <v>46155</v>
      </c>
      <c r="D1013" s="299" t="s">
        <v>296</v>
      </c>
      <c r="E1013" s="522">
        <v>14.67</v>
      </c>
      <c r="F1013" s="522"/>
      <c r="G1013" s="333">
        <f t="shared" si="32"/>
        <v>-2117.8300000000154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25">
      <c r="A1014" s="329" t="s">
        <v>289</v>
      </c>
      <c r="B1014" s="330">
        <v>8</v>
      </c>
      <c r="C1014" s="298">
        <v>46155</v>
      </c>
      <c r="D1014" s="299" t="s">
        <v>319</v>
      </c>
      <c r="E1014" s="522">
        <v>22.96</v>
      </c>
      <c r="F1014" s="522"/>
      <c r="G1014" s="333">
        <f t="shared" si="32"/>
        <v>-2103.1600000000153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25">
      <c r="A1015" s="329" t="s">
        <v>287</v>
      </c>
      <c r="B1015" s="330" t="s">
        <v>287</v>
      </c>
      <c r="C1015" s="298">
        <v>46155</v>
      </c>
      <c r="D1015" s="299" t="s">
        <v>853</v>
      </c>
      <c r="E1015" s="522">
        <v>100</v>
      </c>
      <c r="F1015" s="522">
        <v>100</v>
      </c>
      <c r="G1015" s="333">
        <f t="shared" si="32"/>
        <v>-2080.2000000000153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25">
      <c r="A1016" s="329" t="s">
        <v>289</v>
      </c>
      <c r="B1016" s="330">
        <v>4</v>
      </c>
      <c r="C1016" s="298">
        <v>46154</v>
      </c>
      <c r="D1016" s="299" t="s">
        <v>453</v>
      </c>
      <c r="E1016" s="522">
        <v>43.14</v>
      </c>
      <c r="F1016" s="522"/>
      <c r="G1016" s="333">
        <f t="shared" si="32"/>
        <v>-2080.2000000000153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25">
      <c r="A1017" s="329" t="s">
        <v>289</v>
      </c>
      <c r="B1017" s="330">
        <v>3</v>
      </c>
      <c r="C1017" s="298">
        <v>46154</v>
      </c>
      <c r="D1017" s="299" t="s">
        <v>453</v>
      </c>
      <c r="E1017" s="522">
        <v>7.29</v>
      </c>
      <c r="F1017" s="522"/>
      <c r="G1017" s="333">
        <f t="shared" si="32"/>
        <v>-2037.0600000000154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25">
      <c r="A1018" s="329" t="s">
        <v>294</v>
      </c>
      <c r="B1018" s="330">
        <v>19</v>
      </c>
      <c r="C1018" s="298">
        <v>46154</v>
      </c>
      <c r="D1018" s="299" t="s">
        <v>191</v>
      </c>
      <c r="E1018" s="522">
        <v>200</v>
      </c>
      <c r="F1018" s="522"/>
      <c r="G1018" s="333">
        <f t="shared" si="32"/>
        <v>-2029.7700000000154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25">
      <c r="A1019" s="329" t="s">
        <v>289</v>
      </c>
      <c r="B1019" s="330">
        <v>6</v>
      </c>
      <c r="C1019" s="298">
        <v>46154</v>
      </c>
      <c r="D1019" s="299" t="s">
        <v>445</v>
      </c>
      <c r="E1019" s="522">
        <v>-0.06</v>
      </c>
      <c r="F1019" s="522"/>
      <c r="G1019" s="333">
        <f t="shared" si="32"/>
        <v>-1829.7700000000154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25">
      <c r="A1020" s="329" t="s">
        <v>289</v>
      </c>
      <c r="B1020" s="330">
        <v>2</v>
      </c>
      <c r="C1020" s="298">
        <v>46154</v>
      </c>
      <c r="D1020" s="299" t="s">
        <v>301</v>
      </c>
      <c r="E1020" s="522">
        <v>21.55</v>
      </c>
      <c r="F1020" s="522"/>
      <c r="G1020" s="333">
        <f t="shared" si="32"/>
        <v>-1829.8300000000154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25">
      <c r="A1021" s="329" t="s">
        <v>289</v>
      </c>
      <c r="B1021" s="330">
        <v>3</v>
      </c>
      <c r="C1021" s="298">
        <v>46153</v>
      </c>
      <c r="D1021" s="299" t="s">
        <v>296</v>
      </c>
      <c r="E1021" s="522">
        <v>4.79</v>
      </c>
      <c r="F1021" s="522"/>
      <c r="G1021" s="333">
        <f t="shared" si="32"/>
        <v>-1808.2800000000154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25">
      <c r="A1022" s="329" t="s">
        <v>289</v>
      </c>
      <c r="B1022" s="330">
        <v>4</v>
      </c>
      <c r="C1022" s="298">
        <v>46153</v>
      </c>
      <c r="D1022" s="299" t="s">
        <v>296</v>
      </c>
      <c r="E1022" s="522">
        <v>66.59</v>
      </c>
      <c r="F1022" s="522"/>
      <c r="G1022" s="333">
        <f t="shared" si="32"/>
        <v>-1803.4900000000155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25">
      <c r="A1023" s="329" t="s">
        <v>287</v>
      </c>
      <c r="B1023" s="330" t="s">
        <v>287</v>
      </c>
      <c r="C1023" s="298">
        <v>46153</v>
      </c>
      <c r="D1023" s="299" t="s">
        <v>841</v>
      </c>
      <c r="E1023" s="522">
        <v>-51.06</v>
      </c>
      <c r="F1023" s="522">
        <v>-51.06</v>
      </c>
      <c r="G1023" s="333">
        <f t="shared" si="32"/>
        <v>-1736.9000000000156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25">
      <c r="A1024" s="329" t="s">
        <v>294</v>
      </c>
      <c r="B1024" s="330">
        <v>22</v>
      </c>
      <c r="C1024" s="298">
        <v>46153</v>
      </c>
      <c r="D1024" s="299" t="s">
        <v>351</v>
      </c>
      <c r="E1024" s="522">
        <v>21.29</v>
      </c>
      <c r="F1024" s="522"/>
      <c r="G1024" s="333">
        <f t="shared" si="32"/>
        <v>-1736.9000000000156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25">
      <c r="A1025" s="329" t="s">
        <v>289</v>
      </c>
      <c r="B1025" s="330">
        <v>8</v>
      </c>
      <c r="C1025" s="298">
        <v>46152</v>
      </c>
      <c r="D1025" s="299" t="s">
        <v>319</v>
      </c>
      <c r="E1025" s="522">
        <v>59.25</v>
      </c>
      <c r="F1025" s="522"/>
      <c r="G1025" s="333">
        <f t="shared" si="32"/>
        <v>-1715.6100000000156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25">
      <c r="A1026" s="329" t="s">
        <v>289</v>
      </c>
      <c r="B1026" s="330">
        <v>1</v>
      </c>
      <c r="C1026" s="298">
        <v>46152</v>
      </c>
      <c r="D1026" s="299" t="s">
        <v>304</v>
      </c>
      <c r="E1026" s="522">
        <v>145.94999999999999</v>
      </c>
      <c r="F1026" s="522"/>
      <c r="G1026" s="333">
        <f t="shared" si="32"/>
        <v>-1656.3600000000156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25">
      <c r="A1027" s="329" t="s">
        <v>289</v>
      </c>
      <c r="B1027" s="330">
        <v>1</v>
      </c>
      <c r="C1027" s="298">
        <v>46152</v>
      </c>
      <c r="D1027" s="299" t="s">
        <v>311</v>
      </c>
      <c r="E1027" s="522">
        <v>131.9</v>
      </c>
      <c r="F1027" s="522"/>
      <c r="G1027" s="333">
        <f t="shared" si="32"/>
        <v>-1510.4100000000155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25">
      <c r="A1028" s="329" t="s">
        <v>289</v>
      </c>
      <c r="B1028" s="330">
        <v>2</v>
      </c>
      <c r="C1028" s="298">
        <v>46152</v>
      </c>
      <c r="D1028" s="299" t="s">
        <v>848</v>
      </c>
      <c r="E1028" s="522">
        <v>96.46</v>
      </c>
      <c r="F1028" s="522"/>
      <c r="G1028" s="333">
        <f t="shared" si="32"/>
        <v>-1378.5100000000155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25">
      <c r="A1029" s="329" t="s">
        <v>289</v>
      </c>
      <c r="B1029" s="330">
        <v>7</v>
      </c>
      <c r="C1029" s="298">
        <v>46152</v>
      </c>
      <c r="D1029" s="299" t="s">
        <v>849</v>
      </c>
      <c r="E1029" s="522">
        <v>162</v>
      </c>
      <c r="F1029" s="522"/>
      <c r="G1029" s="333">
        <f t="shared" si="32"/>
        <v>-1282.0500000000154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25">
      <c r="A1030" s="329" t="s">
        <v>289</v>
      </c>
      <c r="B1030" s="330">
        <v>3</v>
      </c>
      <c r="C1030" s="298">
        <v>46152</v>
      </c>
      <c r="D1030" s="299" t="s">
        <v>347</v>
      </c>
      <c r="E1030" s="522">
        <v>25</v>
      </c>
      <c r="F1030" s="522"/>
      <c r="G1030" s="333">
        <f t="shared" si="32"/>
        <v>-1120.0500000000154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25">
      <c r="A1031" s="329" t="s">
        <v>289</v>
      </c>
      <c r="B1031" s="330">
        <v>2</v>
      </c>
      <c r="C1031" s="298">
        <v>46151</v>
      </c>
      <c r="D1031" s="299" t="s">
        <v>850</v>
      </c>
      <c r="E1031" s="522">
        <v>35.83</v>
      </c>
      <c r="F1031" s="522"/>
      <c r="G1031" s="333">
        <f t="shared" si="32"/>
        <v>-1095.0500000000154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25">
      <c r="A1032" s="329" t="s">
        <v>289</v>
      </c>
      <c r="B1032" s="330">
        <v>4</v>
      </c>
      <c r="C1032" s="298">
        <v>46151</v>
      </c>
      <c r="D1032" s="299" t="s">
        <v>310</v>
      </c>
      <c r="E1032" s="522">
        <v>50.58</v>
      </c>
      <c r="F1032" s="522"/>
      <c r="G1032" s="333">
        <f t="shared" si="32"/>
        <v>-1059.2200000000155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25">
      <c r="A1033" s="329" t="s">
        <v>289</v>
      </c>
      <c r="B1033" s="330">
        <v>2</v>
      </c>
      <c r="C1033" s="298">
        <v>46151</v>
      </c>
      <c r="D1033" s="299" t="s">
        <v>851</v>
      </c>
      <c r="E1033" s="522">
        <v>20.65</v>
      </c>
      <c r="F1033" s="522"/>
      <c r="G1033" s="333">
        <f t="shared" si="32"/>
        <v>-1008.6400000000156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25">
      <c r="A1034" s="329" t="s">
        <v>289</v>
      </c>
      <c r="B1034" s="330">
        <v>8</v>
      </c>
      <c r="C1034" s="298">
        <v>46151</v>
      </c>
      <c r="D1034" s="299" t="s">
        <v>319</v>
      </c>
      <c r="E1034" s="522">
        <v>38.770000000000003</v>
      </c>
      <c r="F1034" s="522"/>
      <c r="G1034" s="333">
        <f t="shared" si="32"/>
        <v>-987.99000000001558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25">
      <c r="A1035" s="329" t="s">
        <v>287</v>
      </c>
      <c r="B1035" s="330" t="s">
        <v>287</v>
      </c>
      <c r="C1035" s="298">
        <v>46151</v>
      </c>
      <c r="D1035" s="299" t="s">
        <v>841</v>
      </c>
      <c r="E1035" s="522">
        <v>383.63</v>
      </c>
      <c r="F1035" s="522">
        <v>383.63</v>
      </c>
      <c r="G1035" s="333">
        <f t="shared" si="32"/>
        <v>-949.2200000000156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25">
      <c r="A1036" s="329" t="s">
        <v>289</v>
      </c>
      <c r="B1036" s="330">
        <v>5</v>
      </c>
      <c r="C1036" s="298">
        <v>46151</v>
      </c>
      <c r="D1036" s="299" t="s">
        <v>852</v>
      </c>
      <c r="E1036" s="522">
        <v>10.68</v>
      </c>
      <c r="F1036" s="522"/>
      <c r="G1036" s="333">
        <f t="shared" si="32"/>
        <v>-949.2200000000156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25">
      <c r="A1037" s="329" t="s">
        <v>289</v>
      </c>
      <c r="B1037" s="330">
        <v>3</v>
      </c>
      <c r="C1037" s="298">
        <v>46151</v>
      </c>
      <c r="D1037" s="299" t="s">
        <v>347</v>
      </c>
      <c r="E1037" s="522">
        <v>9.35</v>
      </c>
      <c r="F1037" s="522"/>
      <c r="G1037" s="333">
        <f t="shared" si="32"/>
        <v>-938.54000000001565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25">
      <c r="A1038" s="329" t="s">
        <v>287</v>
      </c>
      <c r="B1038" s="330" t="s">
        <v>287</v>
      </c>
      <c r="C1038" s="298">
        <v>46151</v>
      </c>
      <c r="D1038" s="299" t="s">
        <v>331</v>
      </c>
      <c r="E1038" s="522">
        <v>-150.9</v>
      </c>
      <c r="F1038" s="522">
        <v>-150.9</v>
      </c>
      <c r="G1038" s="333">
        <f t="shared" si="32"/>
        <v>-929.19000000001563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25">
      <c r="A1039" s="329" t="s">
        <v>287</v>
      </c>
      <c r="B1039" s="330" t="s">
        <v>287</v>
      </c>
      <c r="C1039" s="298">
        <v>46151</v>
      </c>
      <c r="D1039" s="299" t="s">
        <v>845</v>
      </c>
      <c r="E1039" s="522">
        <v>557.9</v>
      </c>
      <c r="F1039" s="522">
        <v>557.9</v>
      </c>
      <c r="G1039" s="333">
        <f t="shared" si="32"/>
        <v>-929.19000000001563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25">
      <c r="A1040" s="329" t="s">
        <v>294</v>
      </c>
      <c r="B1040" s="330">
        <v>18</v>
      </c>
      <c r="C1040" s="298">
        <v>46150</v>
      </c>
      <c r="D1040" s="299" t="s">
        <v>360</v>
      </c>
      <c r="E1040" s="522">
        <v>400</v>
      </c>
      <c r="F1040" s="522"/>
      <c r="G1040" s="333">
        <f t="shared" si="32"/>
        <v>-929.19000000001574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25">
      <c r="A1041" s="329" t="s">
        <v>287</v>
      </c>
      <c r="B1041" s="330" t="s">
        <v>287</v>
      </c>
      <c r="C1041" s="298">
        <v>46150</v>
      </c>
      <c r="D1041" s="299" t="s">
        <v>840</v>
      </c>
      <c r="E1041" s="522">
        <v>200</v>
      </c>
      <c r="F1041" s="522">
        <v>200</v>
      </c>
      <c r="G1041" s="333">
        <f t="shared" si="32"/>
        <v>-529.19000000001574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25">
      <c r="A1042" s="329" t="s">
        <v>289</v>
      </c>
      <c r="B1042" s="330">
        <v>2</v>
      </c>
      <c r="C1042" s="298">
        <v>46150</v>
      </c>
      <c r="D1042" s="299" t="s">
        <v>471</v>
      </c>
      <c r="E1042" s="522">
        <v>52.78</v>
      </c>
      <c r="F1042" s="522"/>
      <c r="G1042" s="333">
        <f t="shared" si="32"/>
        <v>-529.19000000001574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25">
      <c r="A1043" s="329" t="s">
        <v>287</v>
      </c>
      <c r="B1043" s="330" t="s">
        <v>287</v>
      </c>
      <c r="C1043" s="298">
        <v>46150</v>
      </c>
      <c r="D1043" s="299" t="s">
        <v>846</v>
      </c>
      <c r="E1043" s="522">
        <v>137.07</v>
      </c>
      <c r="F1043" s="522">
        <v>137.07</v>
      </c>
      <c r="G1043" s="333">
        <f t="shared" si="32"/>
        <v>-476.41000000001571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25">
      <c r="A1044" s="329" t="s">
        <v>289</v>
      </c>
      <c r="B1044" s="330">
        <v>2</v>
      </c>
      <c r="C1044" s="298">
        <v>46150</v>
      </c>
      <c r="D1044" s="299" t="s">
        <v>357</v>
      </c>
      <c r="E1044" s="522">
        <v>17.440000000000001</v>
      </c>
      <c r="F1044" s="522"/>
      <c r="G1044" s="333">
        <f t="shared" si="32"/>
        <v>-476.41000000001566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25">
      <c r="A1045" s="329" t="s">
        <v>287</v>
      </c>
      <c r="B1045" s="330" t="s">
        <v>287</v>
      </c>
      <c r="C1045" s="298">
        <v>46150</v>
      </c>
      <c r="D1045" s="299" t="s">
        <v>847</v>
      </c>
      <c r="E1045" s="522">
        <v>359.81</v>
      </c>
      <c r="F1045" s="522">
        <v>359.81</v>
      </c>
      <c r="G1045" s="333">
        <f t="shared" si="32"/>
        <v>-458.97000000001566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25">
      <c r="A1046" s="329" t="s">
        <v>289</v>
      </c>
      <c r="B1046" s="330">
        <v>8</v>
      </c>
      <c r="C1046" s="298">
        <v>46149</v>
      </c>
      <c r="D1046" s="299" t="s">
        <v>844</v>
      </c>
      <c r="E1046" s="522">
        <v>23.7</v>
      </c>
      <c r="F1046" s="522"/>
      <c r="G1046" s="333">
        <f t="shared" si="32"/>
        <v>-458.97000000001566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25">
      <c r="A1047" s="329" t="s">
        <v>289</v>
      </c>
      <c r="B1047" s="330">
        <v>2</v>
      </c>
      <c r="C1047" s="298">
        <v>46149</v>
      </c>
      <c r="D1047" s="299" t="s">
        <v>370</v>
      </c>
      <c r="E1047" s="522">
        <v>13.43</v>
      </c>
      <c r="F1047" s="522"/>
      <c r="G1047" s="333">
        <f t="shared" si="32"/>
        <v>-435.27000000001567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25">
      <c r="A1048" s="329" t="s">
        <v>294</v>
      </c>
      <c r="B1048" s="330">
        <v>13</v>
      </c>
      <c r="C1048" s="298">
        <v>46149</v>
      </c>
      <c r="D1048" s="299" t="s">
        <v>182</v>
      </c>
      <c r="E1048" s="522">
        <v>122.18</v>
      </c>
      <c r="F1048" s="522"/>
      <c r="G1048" s="333">
        <f t="shared" si="32"/>
        <v>-421.84000000001566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25">
      <c r="A1049" s="329" t="s">
        <v>335</v>
      </c>
      <c r="B1049" s="330" t="s">
        <v>335</v>
      </c>
      <c r="C1049" s="298">
        <v>46149</v>
      </c>
      <c r="D1049" s="299" t="s">
        <v>182</v>
      </c>
      <c r="E1049" s="522">
        <v>43.62</v>
      </c>
      <c r="F1049" s="522"/>
      <c r="G1049" s="333">
        <f t="shared" si="32"/>
        <v>-299.66000000001566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25">
      <c r="A1050" s="329" t="s">
        <v>294</v>
      </c>
      <c r="B1050" s="330">
        <v>9</v>
      </c>
      <c r="C1050" s="298">
        <v>46149</v>
      </c>
      <c r="D1050" s="299" t="s">
        <v>58</v>
      </c>
      <c r="E1050" s="522">
        <v>1231.68</v>
      </c>
      <c r="F1050" s="522"/>
      <c r="G1050" s="333">
        <f t="shared" si="32"/>
        <v>-256.04000000001565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25">
      <c r="A1051" s="329" t="s">
        <v>289</v>
      </c>
      <c r="B1051" s="330">
        <v>3</v>
      </c>
      <c r="C1051" s="298">
        <v>46149</v>
      </c>
      <c r="D1051" s="299" t="s">
        <v>309</v>
      </c>
      <c r="E1051" s="522">
        <v>4.49</v>
      </c>
      <c r="F1051" s="522"/>
      <c r="G1051" s="333">
        <f t="shared" si="32"/>
        <v>975.63999999998441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25">
      <c r="A1052" s="329" t="s">
        <v>289</v>
      </c>
      <c r="B1052" s="330">
        <v>5</v>
      </c>
      <c r="C1052" s="298">
        <v>46149</v>
      </c>
      <c r="D1052" s="299" t="s">
        <v>844</v>
      </c>
      <c r="E1052" s="522">
        <v>19.2</v>
      </c>
      <c r="F1052" s="522"/>
      <c r="G1052" s="333">
        <f t="shared" si="32"/>
        <v>980.12999999998442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25">
      <c r="A1053" s="329" t="s">
        <v>289</v>
      </c>
      <c r="B1053" s="330">
        <v>8</v>
      </c>
      <c r="C1053" s="298">
        <v>46149</v>
      </c>
      <c r="D1053" s="299" t="s">
        <v>844</v>
      </c>
      <c r="E1053" s="522">
        <v>35</v>
      </c>
      <c r="F1053" s="522"/>
      <c r="G1053" s="333">
        <f t="shared" si="32"/>
        <v>999.32999999998447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25">
      <c r="A1054" s="329" t="s">
        <v>289</v>
      </c>
      <c r="B1054" s="330">
        <v>8</v>
      </c>
      <c r="C1054" s="298">
        <v>46149</v>
      </c>
      <c r="D1054" s="299" t="s">
        <v>319</v>
      </c>
      <c r="E1054" s="522">
        <v>15.93</v>
      </c>
      <c r="F1054" s="522"/>
      <c r="G1054" s="333">
        <f t="shared" si="32"/>
        <v>1034.3299999999845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25">
      <c r="A1055" s="329" t="s">
        <v>289</v>
      </c>
      <c r="B1055" s="330">
        <v>2</v>
      </c>
      <c r="C1055" s="298">
        <v>46149</v>
      </c>
      <c r="D1055" s="299" t="s">
        <v>296</v>
      </c>
      <c r="E1055" s="522">
        <v>11.18</v>
      </c>
      <c r="F1055" s="522"/>
      <c r="G1055" s="333">
        <f t="shared" si="32"/>
        <v>1050.2599999999845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25">
      <c r="A1056" s="329" t="s">
        <v>289</v>
      </c>
      <c r="B1056" s="330">
        <v>2</v>
      </c>
      <c r="C1056" s="298">
        <v>46149</v>
      </c>
      <c r="D1056" s="299" t="s">
        <v>301</v>
      </c>
      <c r="E1056" s="522">
        <v>16.05</v>
      </c>
      <c r="F1056" s="522"/>
      <c r="G1056" s="333">
        <f t="shared" ref="G1056:G1095" si="33">G1057-E1056+F1056</f>
        <v>1061.4399999999846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25">
      <c r="A1057" s="329" t="s">
        <v>289</v>
      </c>
      <c r="B1057" s="330">
        <v>5</v>
      </c>
      <c r="C1057" s="298">
        <v>46148</v>
      </c>
      <c r="D1057" s="299" t="s">
        <v>339</v>
      </c>
      <c r="E1057" s="522">
        <v>47.93</v>
      </c>
      <c r="F1057" s="522"/>
      <c r="G1057" s="333">
        <f t="shared" si="33"/>
        <v>1077.4899999999845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25">
      <c r="A1058" s="329" t="s">
        <v>294</v>
      </c>
      <c r="B1058" s="330">
        <v>14</v>
      </c>
      <c r="C1058" s="298">
        <v>46148</v>
      </c>
      <c r="D1058" s="299" t="s">
        <v>365</v>
      </c>
      <c r="E1058" s="522">
        <v>66.67</v>
      </c>
      <c r="F1058" s="522"/>
      <c r="G1058" s="333">
        <f t="shared" si="33"/>
        <v>1125.4199999999846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25">
      <c r="A1059" s="329" t="s">
        <v>289</v>
      </c>
      <c r="B1059" s="330">
        <v>8</v>
      </c>
      <c r="C1059" s="298">
        <v>46148</v>
      </c>
      <c r="D1059" s="299" t="s">
        <v>319</v>
      </c>
      <c r="E1059" s="522">
        <v>19.14</v>
      </c>
      <c r="F1059" s="522"/>
      <c r="G1059" s="333">
        <f t="shared" si="33"/>
        <v>1192.0899999999847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25">
      <c r="A1060" s="329" t="s">
        <v>289</v>
      </c>
      <c r="B1060" s="330">
        <v>4</v>
      </c>
      <c r="C1060" s="298">
        <v>46148</v>
      </c>
      <c r="D1060" s="299" t="s">
        <v>310</v>
      </c>
      <c r="E1060" s="522">
        <v>103.69</v>
      </c>
      <c r="F1060" s="522"/>
      <c r="G1060" s="333">
        <f t="shared" si="33"/>
        <v>1211.2299999999848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25">
      <c r="A1061" s="329" t="s">
        <v>287</v>
      </c>
      <c r="B1061" s="330" t="s">
        <v>287</v>
      </c>
      <c r="C1061" s="298">
        <v>46148</v>
      </c>
      <c r="D1061" s="299" t="s">
        <v>841</v>
      </c>
      <c r="E1061" s="522">
        <v>513.29999999999995</v>
      </c>
      <c r="F1061" s="522">
        <v>513.29999999999995</v>
      </c>
      <c r="G1061" s="333">
        <f t="shared" si="33"/>
        <v>1314.9199999999848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25">
      <c r="A1062" s="329" t="s">
        <v>289</v>
      </c>
      <c r="B1062" s="330">
        <v>6</v>
      </c>
      <c r="C1062" s="298">
        <v>46148</v>
      </c>
      <c r="D1062" s="299" t="s">
        <v>300</v>
      </c>
      <c r="E1062" s="522">
        <v>41.52</v>
      </c>
      <c r="F1062" s="522"/>
      <c r="G1062" s="333">
        <f t="shared" si="33"/>
        <v>1314.9199999999848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25">
      <c r="A1063" s="329" t="s">
        <v>287</v>
      </c>
      <c r="B1063" s="330" t="s">
        <v>287</v>
      </c>
      <c r="C1063" s="298">
        <v>46148</v>
      </c>
      <c r="D1063" s="299" t="s">
        <v>842</v>
      </c>
      <c r="E1063" s="522">
        <v>500.5</v>
      </c>
      <c r="F1063" s="522">
        <v>500.5</v>
      </c>
      <c r="G1063" s="333">
        <f t="shared" si="33"/>
        <v>1356.4399999999848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25">
      <c r="A1064" s="329" t="s">
        <v>287</v>
      </c>
      <c r="B1064" s="330" t="s">
        <v>287</v>
      </c>
      <c r="C1064" s="298">
        <v>46148</v>
      </c>
      <c r="D1064" s="299" t="s">
        <v>843</v>
      </c>
      <c r="E1064" s="522">
        <v>457.94</v>
      </c>
      <c r="F1064" s="522">
        <v>457.94</v>
      </c>
      <c r="G1064" s="333">
        <f t="shared" si="33"/>
        <v>1356.4399999999848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25">
      <c r="A1065" s="329" t="s">
        <v>289</v>
      </c>
      <c r="B1065" s="330">
        <v>1</v>
      </c>
      <c r="C1065" s="298">
        <v>46148</v>
      </c>
      <c r="D1065" s="299" t="s">
        <v>306</v>
      </c>
      <c r="E1065" s="522">
        <v>23.48</v>
      </c>
      <c r="F1065" s="522"/>
      <c r="G1065" s="333">
        <f t="shared" si="33"/>
        <v>1356.4399999999848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25">
      <c r="A1066" s="329" t="s">
        <v>289</v>
      </c>
      <c r="B1066" s="330">
        <v>2</v>
      </c>
      <c r="C1066" s="298">
        <v>46147</v>
      </c>
      <c r="D1066" s="299" t="s">
        <v>383</v>
      </c>
      <c r="E1066" s="522">
        <v>59.03</v>
      </c>
      <c r="F1066" s="522"/>
      <c r="G1066" s="333">
        <f t="shared" si="33"/>
        <v>1379.9199999999848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25">
      <c r="A1067" s="329" t="s">
        <v>289</v>
      </c>
      <c r="B1067" s="330">
        <v>2</v>
      </c>
      <c r="C1067" s="298">
        <v>46147</v>
      </c>
      <c r="D1067" s="299" t="s">
        <v>334</v>
      </c>
      <c r="E1067" s="522">
        <v>11.06</v>
      </c>
      <c r="F1067" s="522"/>
      <c r="G1067" s="333">
        <f t="shared" si="33"/>
        <v>1438.9499999999848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25">
      <c r="A1068" s="329" t="s">
        <v>289</v>
      </c>
      <c r="B1068" s="330">
        <v>2</v>
      </c>
      <c r="C1068" s="298">
        <v>46147</v>
      </c>
      <c r="D1068" s="299" t="s">
        <v>296</v>
      </c>
      <c r="E1068" s="522">
        <v>8.7200000000000006</v>
      </c>
      <c r="F1068" s="522"/>
      <c r="G1068" s="333">
        <f t="shared" si="33"/>
        <v>1450.0099999999848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25">
      <c r="A1069" s="329" t="s">
        <v>289</v>
      </c>
      <c r="B1069" s="330">
        <v>4</v>
      </c>
      <c r="C1069" s="298">
        <v>46147</v>
      </c>
      <c r="D1069" s="299" t="s">
        <v>296</v>
      </c>
      <c r="E1069" s="522">
        <v>42.88</v>
      </c>
      <c r="F1069" s="522"/>
      <c r="G1069" s="333">
        <f t="shared" si="33"/>
        <v>1458.7299999999848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25">
      <c r="A1070" s="329" t="s">
        <v>289</v>
      </c>
      <c r="B1070" s="330">
        <v>6</v>
      </c>
      <c r="C1070" s="298">
        <v>46147</v>
      </c>
      <c r="D1070" s="299" t="s">
        <v>300</v>
      </c>
      <c r="E1070" s="522">
        <v>17.03</v>
      </c>
      <c r="F1070" s="522"/>
      <c r="G1070" s="333">
        <f t="shared" si="33"/>
        <v>1501.6099999999849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25">
      <c r="A1071" s="329" t="s">
        <v>294</v>
      </c>
      <c r="B1071" s="330">
        <v>22</v>
      </c>
      <c r="C1071" s="298">
        <v>46146</v>
      </c>
      <c r="D1071" s="299" t="s">
        <v>833</v>
      </c>
      <c r="E1071" s="522">
        <v>13.83</v>
      </c>
      <c r="F1071" s="522"/>
      <c r="G1071" s="333">
        <f t="shared" si="33"/>
        <v>1518.6399999999849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25">
      <c r="A1072" s="329" t="s">
        <v>289</v>
      </c>
      <c r="B1072" s="330">
        <v>5</v>
      </c>
      <c r="C1072" s="298">
        <v>46146</v>
      </c>
      <c r="D1072" s="299" t="s">
        <v>339</v>
      </c>
      <c r="E1072" s="522">
        <v>47.93</v>
      </c>
      <c r="F1072" s="522"/>
      <c r="G1072" s="333">
        <f t="shared" si="33"/>
        <v>1532.4699999999848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25">
      <c r="A1073" s="329" t="s">
        <v>289</v>
      </c>
      <c r="B1073" s="330">
        <v>2</v>
      </c>
      <c r="C1073" s="298">
        <v>46146</v>
      </c>
      <c r="D1073" s="299" t="s">
        <v>334</v>
      </c>
      <c r="E1073" s="522">
        <v>11.06</v>
      </c>
      <c r="F1073" s="522"/>
      <c r="G1073" s="333">
        <f t="shared" si="33"/>
        <v>1580.3999999999849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25">
      <c r="A1074" s="329" t="s">
        <v>294</v>
      </c>
      <c r="B1074" s="330">
        <v>14</v>
      </c>
      <c r="C1074" s="298">
        <v>46146</v>
      </c>
      <c r="D1074" s="299" t="s">
        <v>366</v>
      </c>
      <c r="E1074" s="522">
        <v>70.25</v>
      </c>
      <c r="F1074" s="522"/>
      <c r="G1074" s="333">
        <f t="shared" si="33"/>
        <v>1591.4599999999848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25">
      <c r="A1075" s="329" t="s">
        <v>284</v>
      </c>
      <c r="B1075" s="330">
        <v>36</v>
      </c>
      <c r="C1075" s="298">
        <v>46146</v>
      </c>
      <c r="D1075" s="299" t="s">
        <v>373</v>
      </c>
      <c r="E1075" s="522">
        <v>50</v>
      </c>
      <c r="F1075" s="522"/>
      <c r="G1075" s="333">
        <f t="shared" si="33"/>
        <v>1661.7099999999848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25">
      <c r="A1076" s="329" t="s">
        <v>294</v>
      </c>
      <c r="B1076" s="330">
        <v>17</v>
      </c>
      <c r="C1076" s="298">
        <v>46146</v>
      </c>
      <c r="D1076" s="299" t="s">
        <v>369</v>
      </c>
      <c r="E1076" s="522">
        <v>99</v>
      </c>
      <c r="F1076" s="522"/>
      <c r="G1076" s="333">
        <f t="shared" si="33"/>
        <v>1711.7099999999848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25">
      <c r="A1077" s="329" t="s">
        <v>289</v>
      </c>
      <c r="B1077" s="330">
        <v>5</v>
      </c>
      <c r="C1077" s="298">
        <v>46145</v>
      </c>
      <c r="D1077" s="299" t="s">
        <v>832</v>
      </c>
      <c r="E1077" s="522">
        <v>49.13</v>
      </c>
      <c r="F1077" s="522"/>
      <c r="G1077" s="333">
        <f t="shared" si="33"/>
        <v>1810.7099999999848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25">
      <c r="A1078" s="329" t="s">
        <v>289</v>
      </c>
      <c r="B1078" s="330">
        <v>1</v>
      </c>
      <c r="C1078" s="298">
        <v>46145</v>
      </c>
      <c r="D1078" s="299" t="s">
        <v>829</v>
      </c>
      <c r="E1078" s="522">
        <v>50</v>
      </c>
      <c r="F1078" s="522"/>
      <c r="G1078" s="333">
        <f t="shared" si="33"/>
        <v>1859.8399999999849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25">
      <c r="A1079" s="329" t="s">
        <v>289</v>
      </c>
      <c r="B1079" s="330">
        <v>1</v>
      </c>
      <c r="C1079" s="298">
        <v>46145</v>
      </c>
      <c r="D1079" s="299" t="s">
        <v>311</v>
      </c>
      <c r="E1079" s="522">
        <v>91.98</v>
      </c>
      <c r="F1079" s="522"/>
      <c r="G1079" s="333">
        <f t="shared" si="33"/>
        <v>1909.8399999999849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25">
      <c r="A1080" s="329" t="s">
        <v>289</v>
      </c>
      <c r="B1080" s="330">
        <v>6</v>
      </c>
      <c r="C1080" s="298">
        <v>46145</v>
      </c>
      <c r="D1080" s="299" t="s">
        <v>830</v>
      </c>
      <c r="E1080" s="522">
        <v>24.68</v>
      </c>
      <c r="F1080" s="522"/>
      <c r="G1080" s="333">
        <f t="shared" si="33"/>
        <v>2001.8199999999849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25">
      <c r="A1081" s="329" t="s">
        <v>289</v>
      </c>
      <c r="B1081" s="330">
        <v>2</v>
      </c>
      <c r="C1081" s="298">
        <v>46145</v>
      </c>
      <c r="D1081" s="299" t="s">
        <v>357</v>
      </c>
      <c r="E1081" s="522">
        <v>2.4900000000000002</v>
      </c>
      <c r="F1081" s="522"/>
      <c r="G1081" s="333">
        <f t="shared" si="33"/>
        <v>2026.499999999985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25">
      <c r="A1082" s="329" t="s">
        <v>294</v>
      </c>
      <c r="B1082" s="330">
        <v>22</v>
      </c>
      <c r="C1082" s="298">
        <v>46145</v>
      </c>
      <c r="D1082" s="299" t="s">
        <v>859</v>
      </c>
      <c r="E1082" s="522">
        <v>12.77</v>
      </c>
      <c r="F1082" s="522"/>
      <c r="G1082" s="333">
        <f t="shared" si="33"/>
        <v>2028.989999999985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25">
      <c r="A1083" s="329" t="s">
        <v>289</v>
      </c>
      <c r="B1083" s="330">
        <v>2</v>
      </c>
      <c r="C1083" s="298">
        <v>46145</v>
      </c>
      <c r="D1083" s="299" t="s">
        <v>456</v>
      </c>
      <c r="E1083" s="522">
        <v>192.97</v>
      </c>
      <c r="F1083" s="522"/>
      <c r="G1083" s="333">
        <f t="shared" si="33"/>
        <v>2041.759999999985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25">
      <c r="A1084" s="329" t="s">
        <v>289</v>
      </c>
      <c r="B1084" s="330">
        <v>3</v>
      </c>
      <c r="C1084" s="298">
        <v>46145</v>
      </c>
      <c r="D1084" s="299" t="s">
        <v>347</v>
      </c>
      <c r="E1084" s="522">
        <v>9.35</v>
      </c>
      <c r="F1084" s="522"/>
      <c r="G1084" s="333">
        <f t="shared" si="33"/>
        <v>2234.729999999985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25">
      <c r="A1085" s="329" t="s">
        <v>289</v>
      </c>
      <c r="B1085" s="330">
        <v>4</v>
      </c>
      <c r="C1085" s="298">
        <v>46144</v>
      </c>
      <c r="D1085" s="299" t="s">
        <v>310</v>
      </c>
      <c r="E1085" s="522">
        <v>57.69</v>
      </c>
      <c r="F1085" s="522"/>
      <c r="G1085" s="333">
        <f t="shared" si="33"/>
        <v>2244.0799999999849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25">
      <c r="A1086" s="329" t="s">
        <v>289</v>
      </c>
      <c r="B1086" s="330">
        <v>8</v>
      </c>
      <c r="C1086" s="298">
        <v>46144</v>
      </c>
      <c r="D1086" s="299" t="s">
        <v>310</v>
      </c>
      <c r="E1086" s="522">
        <v>6.37</v>
      </c>
      <c r="F1086" s="522"/>
      <c r="G1086" s="333">
        <f t="shared" si="33"/>
        <v>2301.769999999985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25">
      <c r="A1087" s="329" t="s">
        <v>294</v>
      </c>
      <c r="B1087" s="330">
        <v>22</v>
      </c>
      <c r="C1087" s="298">
        <v>46144</v>
      </c>
      <c r="D1087" s="299" t="s">
        <v>374</v>
      </c>
      <c r="E1087" s="522">
        <v>6.37</v>
      </c>
      <c r="F1087" s="522"/>
      <c r="G1087" s="333">
        <f t="shared" si="33"/>
        <v>2308.1399999999849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25">
      <c r="A1088" s="329" t="s">
        <v>289</v>
      </c>
      <c r="B1088" s="330">
        <v>6</v>
      </c>
      <c r="C1088" s="298">
        <v>46144</v>
      </c>
      <c r="D1088" s="299" t="s">
        <v>300</v>
      </c>
      <c r="E1088" s="522">
        <v>41.51</v>
      </c>
      <c r="F1088" s="522"/>
      <c r="G1088" s="333">
        <f t="shared" si="33"/>
        <v>2314.5099999999848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25">
      <c r="A1089" s="329" t="s">
        <v>289</v>
      </c>
      <c r="B1089" s="330">
        <v>7</v>
      </c>
      <c r="C1089" s="298">
        <v>46144</v>
      </c>
      <c r="D1089" s="299" t="s">
        <v>831</v>
      </c>
      <c r="E1089" s="522">
        <v>74.53</v>
      </c>
      <c r="F1089" s="522"/>
      <c r="G1089" s="333">
        <f t="shared" si="33"/>
        <v>2356.019999999985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25">
      <c r="A1090" s="329" t="s">
        <v>289</v>
      </c>
      <c r="B1090" s="330">
        <v>1</v>
      </c>
      <c r="C1090" s="298">
        <v>46144</v>
      </c>
      <c r="D1090" s="299" t="s">
        <v>306</v>
      </c>
      <c r="E1090" s="522">
        <v>72.73</v>
      </c>
      <c r="F1090" s="522"/>
      <c r="G1090" s="333">
        <f t="shared" si="33"/>
        <v>2430.5499999999852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25">
      <c r="A1091" s="329" t="s">
        <v>289</v>
      </c>
      <c r="B1091" s="330">
        <v>3</v>
      </c>
      <c r="C1091" s="298">
        <v>46144</v>
      </c>
      <c r="D1091" s="299" t="s">
        <v>347</v>
      </c>
      <c r="E1091" s="522">
        <v>25</v>
      </c>
      <c r="F1091" s="522"/>
      <c r="G1091" s="333">
        <f t="shared" si="33"/>
        <v>2503.2799999999852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25">
      <c r="A1092" s="329" t="s">
        <v>287</v>
      </c>
      <c r="B1092" s="330" t="s">
        <v>287</v>
      </c>
      <c r="C1092" s="298">
        <v>46144</v>
      </c>
      <c r="D1092" s="299" t="s">
        <v>483</v>
      </c>
      <c r="E1092" s="522">
        <v>121.4</v>
      </c>
      <c r="F1092" s="522">
        <v>121.4</v>
      </c>
      <c r="G1092" s="333">
        <f t="shared" si="33"/>
        <v>2528.2799999999852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25">
      <c r="A1093" s="329" t="s">
        <v>289</v>
      </c>
      <c r="B1093" s="330">
        <v>3</v>
      </c>
      <c r="C1093" s="298">
        <v>46144</v>
      </c>
      <c r="D1093" s="299" t="s">
        <v>347</v>
      </c>
      <c r="E1093" s="522">
        <v>9.73</v>
      </c>
      <c r="F1093" s="522"/>
      <c r="G1093" s="333">
        <f t="shared" si="33"/>
        <v>2528.2799999999852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25">
      <c r="A1094" s="329" t="s">
        <v>289</v>
      </c>
      <c r="B1094" s="330">
        <v>2</v>
      </c>
      <c r="C1094" s="298">
        <v>46143</v>
      </c>
      <c r="D1094" s="299" t="s">
        <v>357</v>
      </c>
      <c r="E1094" s="522">
        <v>8.9700000000000006</v>
      </c>
      <c r="F1094" s="522"/>
      <c r="G1094" s="333">
        <f t="shared" si="33"/>
        <v>2538.0099999999852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s="540" customFormat="1" ht="12" customHeight="1" x14ac:dyDescent="0.25">
      <c r="A1095" s="530" t="s">
        <v>284</v>
      </c>
      <c r="B1095" s="531">
        <v>37</v>
      </c>
      <c r="C1095" s="532">
        <v>46142</v>
      </c>
      <c r="D1095" s="533" t="s">
        <v>285</v>
      </c>
      <c r="E1095" s="534">
        <v>5616.82</v>
      </c>
      <c r="F1095" s="534"/>
      <c r="G1095" s="535">
        <f t="shared" si="33"/>
        <v>2546.979999999985</v>
      </c>
      <c r="H1095" s="536"/>
      <c r="I1095" s="537"/>
      <c r="J1095" s="538"/>
      <c r="K1095" s="539"/>
      <c r="L1095" s="538"/>
      <c r="M1095" s="539"/>
      <c r="N1095" s="538"/>
      <c r="O1095" s="539"/>
      <c r="P1095" s="538"/>
      <c r="Q1095" s="539"/>
      <c r="R1095" s="538"/>
      <c r="S1095" s="539"/>
      <c r="T1095" s="538"/>
    </row>
    <row r="1096" spans="1:20" ht="12" customHeight="1" x14ac:dyDescent="0.25">
      <c r="A1096" s="329" t="s">
        <v>286</v>
      </c>
      <c r="B1096" s="330">
        <v>25</v>
      </c>
      <c r="C1096" s="298">
        <v>46142</v>
      </c>
      <c r="D1096" s="298" t="s">
        <v>204</v>
      </c>
      <c r="E1096" s="331">
        <v>350</v>
      </c>
      <c r="F1096" s="331"/>
      <c r="G1096" s="333">
        <f t="shared" ref="G1096:G1097" si="34">G1097-E1096+F1096</f>
        <v>8163.7999999999847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25">
      <c r="A1097" s="329" t="s">
        <v>286</v>
      </c>
      <c r="B1097" s="330">
        <v>26</v>
      </c>
      <c r="C1097" s="298">
        <v>46142</v>
      </c>
      <c r="D1097" s="298" t="s">
        <v>205</v>
      </c>
      <c r="E1097" s="331">
        <v>320</v>
      </c>
      <c r="F1097" s="331"/>
      <c r="G1097" s="333">
        <f t="shared" si="34"/>
        <v>8513.7999999999847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25">
      <c r="A1098" s="329" t="s">
        <v>286</v>
      </c>
      <c r="B1098" s="330">
        <v>27</v>
      </c>
      <c r="C1098" s="298">
        <v>46142</v>
      </c>
      <c r="D1098" s="298" t="s">
        <v>206</v>
      </c>
      <c r="E1098" s="331">
        <v>25</v>
      </c>
      <c r="F1098" s="331"/>
      <c r="G1098" s="333">
        <f t="shared" ref="G1098:G1349" si="35">G1099-E1098+F1098</f>
        <v>8833.7999999999847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25">
      <c r="A1099" s="329" t="s">
        <v>286</v>
      </c>
      <c r="B1099" s="330">
        <v>28</v>
      </c>
      <c r="C1099" s="298">
        <v>46142</v>
      </c>
      <c r="D1099" s="298" t="s">
        <v>207</v>
      </c>
      <c r="E1099" s="331">
        <v>25</v>
      </c>
      <c r="F1099" s="331"/>
      <c r="G1099" s="333">
        <f t="shared" si="35"/>
        <v>8858.7999999999847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25">
      <c r="A1100" s="329" t="s">
        <v>286</v>
      </c>
      <c r="B1100" s="330">
        <v>29</v>
      </c>
      <c r="C1100" s="298">
        <v>46142</v>
      </c>
      <c r="D1100" s="298" t="s">
        <v>208</v>
      </c>
      <c r="E1100" s="331">
        <v>45</v>
      </c>
      <c r="F1100" s="331"/>
      <c r="G1100" s="333">
        <f t="shared" si="35"/>
        <v>8883.7999999999847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25">
      <c r="A1101" s="329" t="s">
        <v>286</v>
      </c>
      <c r="B1101" s="330">
        <v>30</v>
      </c>
      <c r="C1101" s="298">
        <v>46142</v>
      </c>
      <c r="D1101" s="298" t="s">
        <v>209</v>
      </c>
      <c r="E1101" s="331">
        <v>400</v>
      </c>
      <c r="F1101" s="331"/>
      <c r="G1101" s="333">
        <f t="shared" si="35"/>
        <v>8928.7999999999847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25">
      <c r="A1102" s="329" t="s">
        <v>286</v>
      </c>
      <c r="B1102" s="330">
        <v>31</v>
      </c>
      <c r="C1102" s="298">
        <v>46142</v>
      </c>
      <c r="D1102" s="298" t="s">
        <v>210</v>
      </c>
      <c r="E1102" s="331">
        <v>375</v>
      </c>
      <c r="F1102" s="331"/>
      <c r="G1102" s="333">
        <f t="shared" si="35"/>
        <v>9328.7999999999847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25">
      <c r="A1103" s="329" t="s">
        <v>286</v>
      </c>
      <c r="B1103" s="330">
        <v>32</v>
      </c>
      <c r="C1103" s="298">
        <v>46142</v>
      </c>
      <c r="D1103" s="298" t="s">
        <v>211</v>
      </c>
      <c r="E1103" s="331">
        <v>100</v>
      </c>
      <c r="F1103" s="331"/>
      <c r="G1103" s="333">
        <f t="shared" si="35"/>
        <v>9703.7999999999847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25">
      <c r="A1104" s="329" t="s">
        <v>286</v>
      </c>
      <c r="B1104" s="330">
        <v>33</v>
      </c>
      <c r="C1104" s="298">
        <v>46142</v>
      </c>
      <c r="D1104" s="298" t="s">
        <v>212</v>
      </c>
      <c r="E1104" s="331">
        <v>85</v>
      </c>
      <c r="F1104" s="331"/>
      <c r="G1104" s="333">
        <f t="shared" si="35"/>
        <v>9803.7999999999847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25">
      <c r="A1105" s="329" t="s">
        <v>286</v>
      </c>
      <c r="B1105" s="330">
        <v>34</v>
      </c>
      <c r="C1105" s="298">
        <v>46142</v>
      </c>
      <c r="D1105" s="298" t="s">
        <v>213</v>
      </c>
      <c r="E1105" s="331">
        <v>230</v>
      </c>
      <c r="F1105" s="331"/>
      <c r="G1105" s="333">
        <f t="shared" si="35"/>
        <v>9888.7999999999847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25">
      <c r="A1106" s="329" t="s">
        <v>286</v>
      </c>
      <c r="B1106" s="330">
        <v>35</v>
      </c>
      <c r="C1106" s="298">
        <v>46142</v>
      </c>
      <c r="D1106" s="298" t="s">
        <v>214</v>
      </c>
      <c r="E1106" s="331">
        <v>45</v>
      </c>
      <c r="F1106" s="331"/>
      <c r="G1106" s="333">
        <f t="shared" si="35"/>
        <v>10118.799999999985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25">
      <c r="A1107" s="329" t="s">
        <v>287</v>
      </c>
      <c r="B1107" s="330" t="s">
        <v>287</v>
      </c>
      <c r="C1107" s="298">
        <v>46142</v>
      </c>
      <c r="D1107" s="299" t="s">
        <v>288</v>
      </c>
      <c r="E1107" s="331">
        <v>185.64</v>
      </c>
      <c r="F1107" s="331">
        <v>185.64</v>
      </c>
      <c r="G1107" s="333">
        <f t="shared" si="35"/>
        <v>10163.799999999985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25">
      <c r="A1108" s="329" t="s">
        <v>289</v>
      </c>
      <c r="B1108" s="330">
        <v>6</v>
      </c>
      <c r="C1108" s="298">
        <v>46142</v>
      </c>
      <c r="D1108" s="299" t="s">
        <v>290</v>
      </c>
      <c r="E1108" s="331">
        <v>30</v>
      </c>
      <c r="F1108" s="331"/>
      <c r="G1108" s="333">
        <f t="shared" si="35"/>
        <v>10163.799999999985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25">
      <c r="A1109" s="329" t="s">
        <v>291</v>
      </c>
      <c r="B1109" s="330">
        <v>39</v>
      </c>
      <c r="C1109" s="298">
        <v>46142</v>
      </c>
      <c r="D1109" s="299" t="s">
        <v>292</v>
      </c>
      <c r="E1109" s="331"/>
      <c r="F1109" s="331">
        <v>2763.78</v>
      </c>
      <c r="G1109" s="333">
        <f t="shared" si="35"/>
        <v>10193.799999999985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25">
      <c r="A1110" s="329" t="s">
        <v>291</v>
      </c>
      <c r="B1110" s="330">
        <v>38</v>
      </c>
      <c r="C1110" s="298">
        <v>46142</v>
      </c>
      <c r="D1110" s="299" t="s">
        <v>293</v>
      </c>
      <c r="E1110" s="331"/>
      <c r="F1110" s="331">
        <v>4597.82</v>
      </c>
      <c r="G1110" s="333">
        <f t="shared" si="35"/>
        <v>7430.019999999985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25">
      <c r="A1111" s="329" t="s">
        <v>294</v>
      </c>
      <c r="B1111" s="330">
        <v>42</v>
      </c>
      <c r="C1111" s="298">
        <v>46142</v>
      </c>
      <c r="D1111" s="299" t="s">
        <v>200</v>
      </c>
      <c r="E1111" s="331">
        <v>50.92</v>
      </c>
      <c r="F1111" s="331"/>
      <c r="G1111" s="333">
        <f t="shared" si="35"/>
        <v>2832.1999999999853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25">
      <c r="A1112" s="329" t="s">
        <v>294</v>
      </c>
      <c r="B1112" s="330">
        <v>43</v>
      </c>
      <c r="C1112" s="298">
        <v>46142</v>
      </c>
      <c r="D1112" s="299" t="s">
        <v>201</v>
      </c>
      <c r="E1112" s="331">
        <v>50.92</v>
      </c>
      <c r="F1112" s="331"/>
      <c r="G1112" s="333">
        <f t="shared" si="35"/>
        <v>2883.1199999999853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25">
      <c r="A1113" s="329" t="s">
        <v>289</v>
      </c>
      <c r="B1113" s="330">
        <v>4</v>
      </c>
      <c r="C1113" s="298">
        <v>46142</v>
      </c>
      <c r="D1113" s="299" t="s">
        <v>295</v>
      </c>
      <c r="E1113" s="331">
        <v>35.799999999999997</v>
      </c>
      <c r="F1113" s="331"/>
      <c r="G1113" s="333">
        <f t="shared" si="35"/>
        <v>2934.0399999999854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25">
      <c r="A1114" s="329" t="s">
        <v>294</v>
      </c>
      <c r="B1114" s="330">
        <v>10</v>
      </c>
      <c r="C1114" s="298">
        <v>46142</v>
      </c>
      <c r="D1114" s="299" t="s">
        <v>176</v>
      </c>
      <c r="E1114" s="331">
        <v>17.899999999999999</v>
      </c>
      <c r="F1114" s="331"/>
      <c r="G1114" s="333">
        <f t="shared" si="35"/>
        <v>2969.8399999999856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25">
      <c r="A1115" s="329" t="s">
        <v>289</v>
      </c>
      <c r="B1115" s="330">
        <v>2</v>
      </c>
      <c r="C1115" s="298">
        <v>46142</v>
      </c>
      <c r="D1115" s="299" t="s">
        <v>296</v>
      </c>
      <c r="E1115" s="331">
        <v>8.7200000000000006</v>
      </c>
      <c r="F1115" s="331"/>
      <c r="G1115" s="333">
        <f t="shared" si="35"/>
        <v>2987.7399999999857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25">
      <c r="A1116" s="329" t="s">
        <v>289</v>
      </c>
      <c r="B1116" s="330">
        <v>2</v>
      </c>
      <c r="C1116" s="298">
        <v>46142</v>
      </c>
      <c r="D1116" s="299" t="s">
        <v>297</v>
      </c>
      <c r="E1116" s="331">
        <v>100</v>
      </c>
      <c r="F1116" s="331"/>
      <c r="G1116" s="333">
        <f t="shared" si="35"/>
        <v>2996.4599999999855</v>
      </c>
      <c r="H1116" s="334" t="s">
        <v>298</v>
      </c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25">
      <c r="A1117" s="329" t="s">
        <v>289</v>
      </c>
      <c r="B1117" s="330">
        <v>5</v>
      </c>
      <c r="C1117" s="298">
        <v>46142</v>
      </c>
      <c r="D1117" s="299" t="s">
        <v>297</v>
      </c>
      <c r="E1117" s="331">
        <v>100</v>
      </c>
      <c r="F1117" s="331"/>
      <c r="G1117" s="333">
        <f t="shared" si="35"/>
        <v>3096.4599999999855</v>
      </c>
      <c r="H1117" s="334" t="s">
        <v>298</v>
      </c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25">
      <c r="A1118" s="329" t="s">
        <v>289</v>
      </c>
      <c r="B1118" s="330">
        <v>6</v>
      </c>
      <c r="C1118" s="298">
        <v>46142</v>
      </c>
      <c r="D1118" s="299" t="s">
        <v>297</v>
      </c>
      <c r="E1118" s="331">
        <v>100</v>
      </c>
      <c r="F1118" s="331"/>
      <c r="G1118" s="333">
        <f t="shared" si="35"/>
        <v>3196.4599999999855</v>
      </c>
      <c r="H1118" s="334" t="s">
        <v>298</v>
      </c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25">
      <c r="A1119" s="329" t="s">
        <v>289</v>
      </c>
      <c r="B1119" s="330">
        <v>8</v>
      </c>
      <c r="C1119" s="298">
        <v>46142</v>
      </c>
      <c r="D1119" s="299" t="s">
        <v>297</v>
      </c>
      <c r="E1119" s="331">
        <v>100</v>
      </c>
      <c r="F1119" s="331"/>
      <c r="G1119" s="333">
        <f t="shared" si="35"/>
        <v>3296.4599999999855</v>
      </c>
      <c r="H1119" s="334" t="s">
        <v>298</v>
      </c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25">
      <c r="A1120" s="329" t="s">
        <v>291</v>
      </c>
      <c r="B1120" s="330">
        <v>41</v>
      </c>
      <c r="C1120" s="298">
        <v>46142</v>
      </c>
      <c r="D1120" s="299" t="s">
        <v>299</v>
      </c>
      <c r="E1120" s="331"/>
      <c r="F1120" s="331">
        <v>250</v>
      </c>
      <c r="G1120" s="333">
        <f t="shared" si="35"/>
        <v>3396.4599999999855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25">
      <c r="A1121" s="329" t="s">
        <v>289</v>
      </c>
      <c r="B1121" s="330">
        <v>6</v>
      </c>
      <c r="C1121" s="298">
        <v>46142</v>
      </c>
      <c r="D1121" s="299" t="s">
        <v>300</v>
      </c>
      <c r="E1121" s="331">
        <v>42.44</v>
      </c>
      <c r="F1121" s="331"/>
      <c r="G1121" s="333">
        <f t="shared" si="35"/>
        <v>3146.4599999999855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25">
      <c r="A1122" s="329" t="s">
        <v>289</v>
      </c>
      <c r="B1122" s="330">
        <v>6</v>
      </c>
      <c r="C1122" s="298">
        <v>46142</v>
      </c>
      <c r="D1122" s="299" t="s">
        <v>300</v>
      </c>
      <c r="E1122" s="331">
        <v>24.05</v>
      </c>
      <c r="F1122" s="331"/>
      <c r="G1122" s="333">
        <f t="shared" si="35"/>
        <v>3188.8999999999855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25">
      <c r="A1123" s="329" t="s">
        <v>289</v>
      </c>
      <c r="B1123" s="330">
        <v>2</v>
      </c>
      <c r="C1123" s="298">
        <v>46141</v>
      </c>
      <c r="D1123" s="299" t="s">
        <v>301</v>
      </c>
      <c r="E1123" s="331">
        <v>31.8</v>
      </c>
      <c r="F1123" s="331"/>
      <c r="G1123" s="333">
        <f t="shared" si="35"/>
        <v>3212.9499999999857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25">
      <c r="A1124" s="329" t="s">
        <v>289</v>
      </c>
      <c r="B1124" s="330">
        <v>6</v>
      </c>
      <c r="C1124" s="298">
        <v>46141</v>
      </c>
      <c r="D1124" s="299" t="s">
        <v>302</v>
      </c>
      <c r="E1124" s="331">
        <v>100</v>
      </c>
      <c r="F1124" s="331"/>
      <c r="G1124" s="333">
        <f t="shared" si="35"/>
        <v>3244.7499999999859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25">
      <c r="A1125" s="329" t="s">
        <v>289</v>
      </c>
      <c r="B1125" s="330">
        <v>6</v>
      </c>
      <c r="C1125" s="298">
        <v>46141</v>
      </c>
      <c r="D1125" s="299" t="s">
        <v>303</v>
      </c>
      <c r="E1125" s="331">
        <v>75</v>
      </c>
      <c r="F1125" s="331"/>
      <c r="G1125" s="333">
        <f t="shared" si="35"/>
        <v>3344.7499999999859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25">
      <c r="A1126" s="329" t="s">
        <v>289</v>
      </c>
      <c r="B1126" s="330">
        <v>1</v>
      </c>
      <c r="C1126" s="298">
        <v>46141</v>
      </c>
      <c r="D1126" s="299" t="s">
        <v>304</v>
      </c>
      <c r="E1126" s="331">
        <v>52.5</v>
      </c>
      <c r="F1126" s="331"/>
      <c r="G1126" s="333">
        <f t="shared" si="35"/>
        <v>3419.7499999999859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25">
      <c r="A1127" s="329" t="s">
        <v>289</v>
      </c>
      <c r="B1127" s="330">
        <v>6</v>
      </c>
      <c r="C1127" s="298">
        <v>46141</v>
      </c>
      <c r="D1127" s="299" t="s">
        <v>305</v>
      </c>
      <c r="E1127" s="331">
        <v>-256</v>
      </c>
      <c r="F1127" s="331"/>
      <c r="G1127" s="333">
        <f t="shared" si="35"/>
        <v>3472.2499999999859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25">
      <c r="A1128" s="329" t="s">
        <v>289</v>
      </c>
      <c r="B1128" s="330">
        <v>6</v>
      </c>
      <c r="C1128" s="298">
        <v>46140</v>
      </c>
      <c r="D1128" s="299" t="s">
        <v>300</v>
      </c>
      <c r="E1128" s="331">
        <v>20.38</v>
      </c>
      <c r="F1128" s="331"/>
      <c r="G1128" s="333">
        <f t="shared" si="35"/>
        <v>3216.2499999999859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25">
      <c r="A1129" s="329" t="s">
        <v>289</v>
      </c>
      <c r="B1129" s="330">
        <v>2</v>
      </c>
      <c r="C1129" s="298">
        <v>46140</v>
      </c>
      <c r="D1129" s="299" t="s">
        <v>296</v>
      </c>
      <c r="E1129" s="331">
        <v>15.41</v>
      </c>
      <c r="F1129" s="331"/>
      <c r="G1129" s="333">
        <f t="shared" si="35"/>
        <v>3236.629999999986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25">
      <c r="A1130" s="329" t="s">
        <v>289</v>
      </c>
      <c r="B1130" s="330">
        <v>4</v>
      </c>
      <c r="C1130" s="298">
        <v>46140</v>
      </c>
      <c r="D1130" s="299" t="s">
        <v>296</v>
      </c>
      <c r="E1130" s="331">
        <v>33.840000000000003</v>
      </c>
      <c r="F1130" s="331"/>
      <c r="G1130" s="333">
        <f t="shared" si="35"/>
        <v>3252.0399999999859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25">
      <c r="A1131" s="329" t="s">
        <v>289</v>
      </c>
      <c r="B1131" s="330">
        <v>1</v>
      </c>
      <c r="C1131" s="298">
        <v>46140</v>
      </c>
      <c r="D1131" s="299" t="s">
        <v>306</v>
      </c>
      <c r="E1131" s="331">
        <v>5.3</v>
      </c>
      <c r="F1131" s="331"/>
      <c r="G1131" s="333">
        <f t="shared" si="35"/>
        <v>3285.879999999986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25">
      <c r="A1132" s="329" t="s">
        <v>289</v>
      </c>
      <c r="B1132" s="330">
        <v>5</v>
      </c>
      <c r="C1132" s="298">
        <v>46140</v>
      </c>
      <c r="D1132" s="299" t="s">
        <v>307</v>
      </c>
      <c r="E1132" s="331">
        <v>500</v>
      </c>
      <c r="F1132" s="331"/>
      <c r="G1132" s="333">
        <f t="shared" si="35"/>
        <v>3291.1799999999862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25">
      <c r="A1133" s="329" t="s">
        <v>289</v>
      </c>
      <c r="B1133" s="330">
        <v>8</v>
      </c>
      <c r="C1133" s="298">
        <v>46140</v>
      </c>
      <c r="D1133" s="299" t="s">
        <v>308</v>
      </c>
      <c r="E1133" s="331">
        <v>47.99</v>
      </c>
      <c r="F1133" s="331"/>
      <c r="G1133" s="333">
        <f t="shared" si="35"/>
        <v>3791.1799999999862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25">
      <c r="A1134" s="329" t="s">
        <v>289</v>
      </c>
      <c r="B1134" s="330">
        <v>3</v>
      </c>
      <c r="C1134" s="298">
        <v>46139</v>
      </c>
      <c r="D1134" s="299" t="s">
        <v>309</v>
      </c>
      <c r="E1134" s="331">
        <v>13.11</v>
      </c>
      <c r="F1134" s="331"/>
      <c r="G1134" s="333">
        <f t="shared" si="35"/>
        <v>3839.169999999986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25">
      <c r="A1135" s="329" t="s">
        <v>289</v>
      </c>
      <c r="B1135" s="330">
        <v>4</v>
      </c>
      <c r="C1135" s="298">
        <v>46139</v>
      </c>
      <c r="D1135" s="299" t="s">
        <v>310</v>
      </c>
      <c r="E1135" s="331">
        <v>30.54</v>
      </c>
      <c r="F1135" s="331"/>
      <c r="G1135" s="333">
        <f t="shared" si="35"/>
        <v>3852.2799999999861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25">
      <c r="A1136" s="329" t="s">
        <v>289</v>
      </c>
      <c r="B1136" s="330">
        <v>1</v>
      </c>
      <c r="C1136" s="298">
        <v>46139</v>
      </c>
      <c r="D1136" s="299" t="s">
        <v>311</v>
      </c>
      <c r="E1136" s="331">
        <v>163.01</v>
      </c>
      <c r="F1136" s="331"/>
      <c r="G1136" s="333">
        <f t="shared" si="35"/>
        <v>3882.8199999999861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25">
      <c r="A1137" s="329" t="s">
        <v>289</v>
      </c>
      <c r="B1137" s="330">
        <v>6</v>
      </c>
      <c r="C1137" s="298">
        <v>46139</v>
      </c>
      <c r="D1137" s="299" t="s">
        <v>312</v>
      </c>
      <c r="E1137" s="331">
        <v>54.97</v>
      </c>
      <c r="F1137" s="331"/>
      <c r="G1137" s="333">
        <f t="shared" si="35"/>
        <v>4045.8299999999858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25">
      <c r="A1138" s="329" t="s">
        <v>289</v>
      </c>
      <c r="B1138" s="330">
        <v>1</v>
      </c>
      <c r="C1138" s="298">
        <v>46139</v>
      </c>
      <c r="D1138" s="299" t="s">
        <v>306</v>
      </c>
      <c r="E1138" s="331">
        <v>51.28</v>
      </c>
      <c r="F1138" s="331"/>
      <c r="G1138" s="333">
        <f t="shared" si="35"/>
        <v>4100.7999999999856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25">
      <c r="A1139" s="329" t="s">
        <v>289</v>
      </c>
      <c r="B1139" s="330">
        <v>6</v>
      </c>
      <c r="C1139" s="298">
        <v>46138</v>
      </c>
      <c r="D1139" s="299" t="s">
        <v>312</v>
      </c>
      <c r="E1139" s="331">
        <v>38.979999999999997</v>
      </c>
      <c r="F1139" s="331"/>
      <c r="G1139" s="333">
        <f t="shared" si="35"/>
        <v>4152.0799999999854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25">
      <c r="A1140" s="329" t="s">
        <v>289</v>
      </c>
      <c r="B1140" s="330">
        <v>2</v>
      </c>
      <c r="C1140" s="298">
        <v>46138</v>
      </c>
      <c r="D1140" s="299" t="s">
        <v>313</v>
      </c>
      <c r="E1140" s="331">
        <v>39.83</v>
      </c>
      <c r="F1140" s="331"/>
      <c r="G1140" s="333">
        <f t="shared" si="35"/>
        <v>4191.0599999999849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25">
      <c r="A1141" s="329" t="s">
        <v>289</v>
      </c>
      <c r="B1141" s="330">
        <v>8</v>
      </c>
      <c r="C1141" s="298">
        <v>46138</v>
      </c>
      <c r="D1141" s="299" t="s">
        <v>313</v>
      </c>
      <c r="E1141" s="331">
        <v>51.24</v>
      </c>
      <c r="F1141" s="331"/>
      <c r="G1141" s="333">
        <f t="shared" si="35"/>
        <v>4230.8899999999849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25">
      <c r="A1142" s="329" t="s">
        <v>294</v>
      </c>
      <c r="B1142" s="330">
        <v>12</v>
      </c>
      <c r="C1142" s="298">
        <v>46137</v>
      </c>
      <c r="D1142" s="299" t="s">
        <v>314</v>
      </c>
      <c r="E1142" s="331">
        <v>214.74</v>
      </c>
      <c r="F1142" s="331"/>
      <c r="G1142" s="333">
        <f t="shared" si="35"/>
        <v>4282.1299999999846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25">
      <c r="A1143" s="329" t="s">
        <v>287</v>
      </c>
      <c r="B1143" s="330" t="s">
        <v>287</v>
      </c>
      <c r="C1143" s="298">
        <v>46136</v>
      </c>
      <c r="D1143" s="299" t="s">
        <v>315</v>
      </c>
      <c r="E1143" s="331">
        <v>127.68</v>
      </c>
      <c r="F1143" s="331">
        <v>127.68</v>
      </c>
      <c r="G1143" s="333">
        <f t="shared" si="35"/>
        <v>4496.8699999999844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25">
      <c r="A1144" s="329" t="s">
        <v>289</v>
      </c>
      <c r="B1144" s="330">
        <v>8</v>
      </c>
      <c r="C1144" s="298">
        <v>46135</v>
      </c>
      <c r="D1144" s="299" t="s">
        <v>861</v>
      </c>
      <c r="E1144" s="331">
        <v>65</v>
      </c>
      <c r="F1144" s="331"/>
      <c r="G1144" s="333">
        <f t="shared" si="35"/>
        <v>4496.8699999999844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25">
      <c r="A1145" s="329" t="s">
        <v>291</v>
      </c>
      <c r="B1145" s="330">
        <v>40</v>
      </c>
      <c r="C1145" s="298">
        <v>46134</v>
      </c>
      <c r="D1145" s="299" t="s">
        <v>316</v>
      </c>
      <c r="E1145" s="331"/>
      <c r="F1145" s="331">
        <v>838.69</v>
      </c>
      <c r="G1145" s="333">
        <f t="shared" si="35"/>
        <v>4561.8699999999844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25">
      <c r="A1146" s="329" t="s">
        <v>289</v>
      </c>
      <c r="B1146" s="330">
        <v>2</v>
      </c>
      <c r="C1146" s="298">
        <v>46134</v>
      </c>
      <c r="D1146" s="299" t="s">
        <v>317</v>
      </c>
      <c r="E1146" s="331">
        <v>17.03</v>
      </c>
      <c r="F1146" s="331"/>
      <c r="G1146" s="333">
        <f t="shared" si="35"/>
        <v>3723.1799999999848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25">
      <c r="A1147" s="329" t="s">
        <v>289</v>
      </c>
      <c r="B1147" s="330">
        <v>6</v>
      </c>
      <c r="C1147" s="298">
        <v>46134</v>
      </c>
      <c r="D1147" s="299" t="s">
        <v>312</v>
      </c>
      <c r="E1147" s="331">
        <v>51.94</v>
      </c>
      <c r="F1147" s="331"/>
      <c r="G1147" s="333">
        <f t="shared" si="35"/>
        <v>3740.209999999985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25">
      <c r="A1148" s="329" t="s">
        <v>289</v>
      </c>
      <c r="B1148" s="330">
        <v>1</v>
      </c>
      <c r="C1148" s="298">
        <v>46134</v>
      </c>
      <c r="D1148" s="299" t="s">
        <v>306</v>
      </c>
      <c r="E1148" s="331">
        <v>226.7</v>
      </c>
      <c r="F1148" s="331"/>
      <c r="G1148" s="333">
        <f t="shared" si="35"/>
        <v>3792.1499999999851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25">
      <c r="A1149" s="329" t="s">
        <v>289</v>
      </c>
      <c r="B1149" s="330">
        <v>2</v>
      </c>
      <c r="C1149" s="298">
        <v>46133</v>
      </c>
      <c r="D1149" s="299" t="s">
        <v>318</v>
      </c>
      <c r="E1149" s="331">
        <v>70</v>
      </c>
      <c r="F1149" s="331"/>
      <c r="G1149" s="333">
        <f t="shared" si="35"/>
        <v>4018.8499999999849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25">
      <c r="A1150" s="329" t="s">
        <v>289</v>
      </c>
      <c r="B1150" s="330">
        <v>8</v>
      </c>
      <c r="C1150" s="298">
        <v>46133</v>
      </c>
      <c r="D1150" s="299" t="s">
        <v>319</v>
      </c>
      <c r="E1150" s="331">
        <v>14.26</v>
      </c>
      <c r="F1150" s="331"/>
      <c r="G1150" s="333">
        <f t="shared" si="35"/>
        <v>4088.8499999999849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25">
      <c r="A1151" s="329" t="s">
        <v>289</v>
      </c>
      <c r="B1151" s="330">
        <v>1</v>
      </c>
      <c r="C1151" s="298">
        <v>46133</v>
      </c>
      <c r="D1151" s="299" t="s">
        <v>320</v>
      </c>
      <c r="E1151" s="331">
        <v>8.51</v>
      </c>
      <c r="F1151" s="331"/>
      <c r="G1151" s="333">
        <f t="shared" si="35"/>
        <v>4103.1099999999851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25">
      <c r="A1152" s="329" t="s">
        <v>289</v>
      </c>
      <c r="B1152" s="330">
        <v>5</v>
      </c>
      <c r="C1152" s="298">
        <v>46133</v>
      </c>
      <c r="D1152" s="299" t="s">
        <v>321</v>
      </c>
      <c r="E1152" s="331">
        <v>20</v>
      </c>
      <c r="F1152" s="331"/>
      <c r="G1152" s="333">
        <f t="shared" si="35"/>
        <v>4111.6199999999853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25">
      <c r="A1153" s="329" t="s">
        <v>294</v>
      </c>
      <c r="B1153" s="330">
        <v>23</v>
      </c>
      <c r="C1153" s="298">
        <v>46133</v>
      </c>
      <c r="D1153" s="299" t="s">
        <v>67</v>
      </c>
      <c r="E1153" s="331">
        <v>650.88</v>
      </c>
      <c r="F1153" s="331"/>
      <c r="G1153" s="333">
        <f t="shared" si="35"/>
        <v>4131.6199999999853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25">
      <c r="A1154" s="329" t="s">
        <v>289</v>
      </c>
      <c r="B1154" s="330">
        <v>6</v>
      </c>
      <c r="C1154" s="298">
        <v>46133</v>
      </c>
      <c r="D1154" s="299" t="s">
        <v>322</v>
      </c>
      <c r="E1154" s="331">
        <v>15</v>
      </c>
      <c r="F1154" s="331"/>
      <c r="G1154" s="333">
        <f t="shared" si="35"/>
        <v>4782.4999999999854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25">
      <c r="A1155" s="329" t="s">
        <v>289</v>
      </c>
      <c r="B1155" s="330">
        <v>5</v>
      </c>
      <c r="C1155" s="298">
        <v>46133</v>
      </c>
      <c r="D1155" s="299" t="s">
        <v>322</v>
      </c>
      <c r="E1155" s="331">
        <v>250</v>
      </c>
      <c r="F1155" s="331"/>
      <c r="G1155" s="333">
        <f t="shared" si="35"/>
        <v>4797.4999999999854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25">
      <c r="A1156" s="329" t="s">
        <v>294</v>
      </c>
      <c r="B1156" s="330">
        <v>22</v>
      </c>
      <c r="C1156" s="298">
        <v>46132</v>
      </c>
      <c r="D1156" s="299" t="s">
        <v>323</v>
      </c>
      <c r="E1156" s="331">
        <v>20.22</v>
      </c>
      <c r="F1156" s="331"/>
      <c r="G1156" s="333">
        <f t="shared" si="35"/>
        <v>5047.4999999999854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25">
      <c r="A1157" s="329" t="s">
        <v>289</v>
      </c>
      <c r="B1157" s="330">
        <v>6</v>
      </c>
      <c r="C1157" s="298">
        <v>46132</v>
      </c>
      <c r="D1157" s="299" t="s">
        <v>402</v>
      </c>
      <c r="E1157" s="331">
        <v>44</v>
      </c>
      <c r="F1157" s="331"/>
      <c r="G1157" s="333">
        <f t="shared" si="35"/>
        <v>5067.7199999999857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25">
      <c r="A1158" s="329" t="s">
        <v>289</v>
      </c>
      <c r="B1158" s="330">
        <v>2</v>
      </c>
      <c r="C1158" s="298">
        <v>46132</v>
      </c>
      <c r="D1158" s="299" t="s">
        <v>324</v>
      </c>
      <c r="E1158" s="331">
        <v>12.01</v>
      </c>
      <c r="F1158" s="331"/>
      <c r="G1158" s="333">
        <f t="shared" si="35"/>
        <v>5111.7199999999857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25">
      <c r="A1159" s="329" t="s">
        <v>289</v>
      </c>
      <c r="B1159" s="330">
        <v>2</v>
      </c>
      <c r="C1159" s="298">
        <v>46132</v>
      </c>
      <c r="D1159" s="299" t="s">
        <v>296</v>
      </c>
      <c r="E1159" s="331">
        <v>12.21</v>
      </c>
      <c r="F1159" s="331"/>
      <c r="G1159" s="333">
        <f t="shared" si="35"/>
        <v>5123.7299999999859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25">
      <c r="A1160" s="329" t="s">
        <v>289</v>
      </c>
      <c r="B1160" s="330">
        <v>2</v>
      </c>
      <c r="C1160" s="298">
        <v>46132</v>
      </c>
      <c r="D1160" s="299" t="s">
        <v>325</v>
      </c>
      <c r="E1160" s="331">
        <v>46.4</v>
      </c>
      <c r="F1160" s="331"/>
      <c r="G1160" s="333">
        <f t="shared" si="35"/>
        <v>5135.939999999986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25">
      <c r="A1161" s="329" t="s">
        <v>289</v>
      </c>
      <c r="B1161" s="330">
        <v>2</v>
      </c>
      <c r="C1161" s="298">
        <v>46131</v>
      </c>
      <c r="D1161" s="299" t="s">
        <v>326</v>
      </c>
      <c r="E1161" s="331">
        <v>31.7</v>
      </c>
      <c r="F1161" s="331"/>
      <c r="G1161" s="333">
        <f t="shared" si="35"/>
        <v>5182.3399999999856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25">
      <c r="A1162" s="329" t="s">
        <v>289</v>
      </c>
      <c r="B1162" s="330">
        <v>8</v>
      </c>
      <c r="C1162" s="298">
        <v>46131</v>
      </c>
      <c r="D1162" s="299" t="s">
        <v>327</v>
      </c>
      <c r="E1162" s="331">
        <v>11.11</v>
      </c>
      <c r="F1162" s="331"/>
      <c r="G1162" s="333">
        <f t="shared" si="35"/>
        <v>5214.0399999999854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25">
      <c r="A1163" s="329" t="s">
        <v>289</v>
      </c>
      <c r="B1163" s="330">
        <v>1</v>
      </c>
      <c r="C1163" s="298">
        <v>46131</v>
      </c>
      <c r="D1163" s="299" t="s">
        <v>306</v>
      </c>
      <c r="E1163" s="331">
        <v>79.16</v>
      </c>
      <c r="F1163" s="331"/>
      <c r="G1163" s="333">
        <f t="shared" si="35"/>
        <v>5225.1499999999851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25">
      <c r="A1164" s="329" t="s">
        <v>294</v>
      </c>
      <c r="B1164" s="330">
        <v>22</v>
      </c>
      <c r="C1164" s="298">
        <v>46131</v>
      </c>
      <c r="D1164" s="299" t="s">
        <v>328</v>
      </c>
      <c r="E1164" s="331">
        <v>7.46</v>
      </c>
      <c r="F1164" s="331"/>
      <c r="G1164" s="333">
        <f t="shared" si="35"/>
        <v>5304.3099999999849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25">
      <c r="A1165" s="329" t="s">
        <v>289</v>
      </c>
      <c r="B1165" s="330">
        <v>6</v>
      </c>
      <c r="C1165" s="298">
        <v>46131</v>
      </c>
      <c r="D1165" s="299" t="s">
        <v>300</v>
      </c>
      <c r="E1165" s="331">
        <v>13.83</v>
      </c>
      <c r="F1165" s="331"/>
      <c r="G1165" s="333">
        <f t="shared" si="35"/>
        <v>5311.769999999985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25">
      <c r="A1166" s="329" t="s">
        <v>289</v>
      </c>
      <c r="B1166" s="330">
        <v>6</v>
      </c>
      <c r="C1166" s="298">
        <v>46131</v>
      </c>
      <c r="D1166" s="299" t="s">
        <v>300</v>
      </c>
      <c r="E1166" s="331">
        <v>30</v>
      </c>
      <c r="F1166" s="331"/>
      <c r="G1166" s="333">
        <f t="shared" si="35"/>
        <v>5325.5999999999849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25">
      <c r="A1167" s="329" t="s">
        <v>289</v>
      </c>
      <c r="B1167" s="330">
        <v>6</v>
      </c>
      <c r="C1167" s="298">
        <v>46131</v>
      </c>
      <c r="D1167" s="299" t="s">
        <v>300</v>
      </c>
      <c r="E1167" s="331">
        <v>15.17</v>
      </c>
      <c r="F1167" s="331"/>
      <c r="G1167" s="333">
        <f t="shared" si="35"/>
        <v>5355.5999999999849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25">
      <c r="A1168" s="329" t="s">
        <v>289</v>
      </c>
      <c r="B1168" s="330">
        <v>1</v>
      </c>
      <c r="C1168" s="298">
        <v>46130</v>
      </c>
      <c r="D1168" s="299" t="s">
        <v>329</v>
      </c>
      <c r="E1168" s="331">
        <v>75.55</v>
      </c>
      <c r="F1168" s="331"/>
      <c r="G1168" s="333">
        <f t="shared" si="35"/>
        <v>5370.769999999985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25">
      <c r="A1169" s="329" t="s">
        <v>289</v>
      </c>
      <c r="B1169" s="330">
        <v>2</v>
      </c>
      <c r="C1169" s="298">
        <v>46130</v>
      </c>
      <c r="D1169" s="299" t="s">
        <v>330</v>
      </c>
      <c r="E1169" s="331">
        <v>26</v>
      </c>
      <c r="F1169" s="331"/>
      <c r="G1169" s="333">
        <f t="shared" si="35"/>
        <v>5446.3199999999852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25">
      <c r="A1170" s="329" t="s">
        <v>289</v>
      </c>
      <c r="B1170" s="330">
        <v>1</v>
      </c>
      <c r="C1170" s="298">
        <v>46130</v>
      </c>
      <c r="D1170" s="299" t="s">
        <v>311</v>
      </c>
      <c r="E1170" s="331">
        <v>25.28</v>
      </c>
      <c r="F1170" s="331"/>
      <c r="G1170" s="333">
        <f t="shared" si="35"/>
        <v>5472.3199999999852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25">
      <c r="A1171" s="329" t="s">
        <v>289</v>
      </c>
      <c r="B1171" s="330">
        <v>3</v>
      </c>
      <c r="C1171" s="298">
        <v>46130</v>
      </c>
      <c r="D1171" s="299" t="s">
        <v>296</v>
      </c>
      <c r="E1171" s="331">
        <v>7.76</v>
      </c>
      <c r="F1171" s="331"/>
      <c r="G1171" s="333">
        <f t="shared" si="35"/>
        <v>5497.5999999999849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25">
      <c r="A1172" s="329" t="s">
        <v>294</v>
      </c>
      <c r="B1172" s="330">
        <v>22</v>
      </c>
      <c r="C1172" s="298">
        <v>46130</v>
      </c>
      <c r="D1172" s="299" t="s">
        <v>400</v>
      </c>
      <c r="E1172" s="331">
        <v>13.84</v>
      </c>
      <c r="F1172" s="331"/>
      <c r="G1172" s="333">
        <f t="shared" si="35"/>
        <v>5505.3599999999851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25">
      <c r="A1173" s="329" t="s">
        <v>287</v>
      </c>
      <c r="B1173" s="330" t="s">
        <v>287</v>
      </c>
      <c r="C1173" s="298">
        <v>46130</v>
      </c>
      <c r="D1173" s="299" t="s">
        <v>331</v>
      </c>
      <c r="E1173" s="331">
        <v>578.57000000000005</v>
      </c>
      <c r="F1173" s="331">
        <v>578.57000000000005</v>
      </c>
      <c r="G1173" s="333">
        <f t="shared" si="35"/>
        <v>5519.1999999999853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25">
      <c r="A1174" s="329" t="s">
        <v>289</v>
      </c>
      <c r="B1174" s="330">
        <v>2</v>
      </c>
      <c r="C1174" s="298">
        <v>46129</v>
      </c>
      <c r="D1174" s="299" t="s">
        <v>324</v>
      </c>
      <c r="E1174" s="331">
        <v>12.84</v>
      </c>
      <c r="F1174" s="331"/>
      <c r="G1174" s="333">
        <f t="shared" si="35"/>
        <v>5519.1999999999853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25">
      <c r="A1175" s="329" t="s">
        <v>289</v>
      </c>
      <c r="B1175" s="330">
        <v>2</v>
      </c>
      <c r="C1175" s="298">
        <v>46129</v>
      </c>
      <c r="D1175" s="299" t="s">
        <v>332</v>
      </c>
      <c r="E1175" s="331">
        <v>59.71</v>
      </c>
      <c r="F1175" s="331"/>
      <c r="G1175" s="333">
        <f t="shared" si="35"/>
        <v>5532.0399999999854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25">
      <c r="A1176" s="329" t="s">
        <v>294</v>
      </c>
      <c r="B1176" s="330">
        <v>21</v>
      </c>
      <c r="C1176" s="298">
        <v>46129</v>
      </c>
      <c r="D1176" s="299" t="s">
        <v>194</v>
      </c>
      <c r="E1176" s="331">
        <v>75.599999999999994</v>
      </c>
      <c r="F1176" s="331"/>
      <c r="G1176" s="333">
        <f t="shared" si="35"/>
        <v>5591.7499999999854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25">
      <c r="A1177" s="329" t="s">
        <v>294</v>
      </c>
      <c r="B1177" s="330">
        <v>43</v>
      </c>
      <c r="C1177" s="298">
        <v>46129</v>
      </c>
      <c r="D1177" s="299" t="s">
        <v>333</v>
      </c>
      <c r="E1177" s="331">
        <v>22.35</v>
      </c>
      <c r="F1177" s="331"/>
      <c r="G1177" s="333">
        <f t="shared" si="35"/>
        <v>5667.3499999999858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25">
      <c r="A1178" s="329" t="s">
        <v>294</v>
      </c>
      <c r="B1178" s="330">
        <v>42</v>
      </c>
      <c r="C1178" s="298">
        <v>46129</v>
      </c>
      <c r="D1178" s="299" t="s">
        <v>333</v>
      </c>
      <c r="E1178" s="331">
        <v>37.25</v>
      </c>
      <c r="F1178" s="331"/>
      <c r="G1178" s="333">
        <f t="shared" si="35"/>
        <v>5689.6999999999862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25">
      <c r="A1179" s="329" t="s">
        <v>289</v>
      </c>
      <c r="B1179" s="330">
        <v>8</v>
      </c>
      <c r="C1179" s="298">
        <v>46129</v>
      </c>
      <c r="D1179" s="299" t="s">
        <v>319</v>
      </c>
      <c r="E1179" s="331">
        <v>35.119999999999997</v>
      </c>
      <c r="F1179" s="331"/>
      <c r="G1179" s="333">
        <f t="shared" si="35"/>
        <v>5726.9499999999862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25">
      <c r="A1180" s="329" t="s">
        <v>289</v>
      </c>
      <c r="B1180" s="330">
        <v>3</v>
      </c>
      <c r="C1180" s="298">
        <v>46129</v>
      </c>
      <c r="D1180" s="299" t="s">
        <v>296</v>
      </c>
      <c r="E1180" s="331">
        <v>8.7200000000000006</v>
      </c>
      <c r="F1180" s="331"/>
      <c r="G1180" s="333">
        <f t="shared" si="35"/>
        <v>5762.0699999999861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25">
      <c r="A1181" s="329" t="s">
        <v>289</v>
      </c>
      <c r="B1181" s="330">
        <v>2</v>
      </c>
      <c r="C1181" s="298">
        <v>46129</v>
      </c>
      <c r="D1181" s="299" t="s">
        <v>334</v>
      </c>
      <c r="E1181" s="331">
        <v>13.21</v>
      </c>
      <c r="F1181" s="331"/>
      <c r="G1181" s="333">
        <f t="shared" si="35"/>
        <v>5770.7899999999863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25">
      <c r="A1182" s="329" t="s">
        <v>294</v>
      </c>
      <c r="B1182" s="330">
        <v>17</v>
      </c>
      <c r="C1182" s="298">
        <v>46129</v>
      </c>
      <c r="D1182" s="299" t="s">
        <v>188</v>
      </c>
      <c r="E1182" s="331">
        <v>42.65</v>
      </c>
      <c r="F1182" s="331"/>
      <c r="G1182" s="333">
        <f t="shared" si="35"/>
        <v>5783.9999999999864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25">
      <c r="A1183" s="329" t="s">
        <v>335</v>
      </c>
      <c r="B1183" s="330" t="s">
        <v>335</v>
      </c>
      <c r="C1183" s="298">
        <v>46129</v>
      </c>
      <c r="D1183" s="299" t="s">
        <v>185</v>
      </c>
      <c r="E1183" s="331">
        <v>130.31</v>
      </c>
      <c r="F1183" s="331"/>
      <c r="G1183" s="333">
        <f t="shared" si="35"/>
        <v>5826.649999999986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25">
      <c r="A1184" s="329" t="s">
        <v>294</v>
      </c>
      <c r="B1184" s="330">
        <v>15</v>
      </c>
      <c r="C1184" s="298">
        <v>46129</v>
      </c>
      <c r="D1184" s="299" t="s">
        <v>185</v>
      </c>
      <c r="E1184" s="331">
        <v>131.22999999999999</v>
      </c>
      <c r="F1184" s="331"/>
      <c r="G1184" s="333">
        <f t="shared" si="35"/>
        <v>5956.9599999999864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25">
      <c r="A1185" s="329" t="s">
        <v>289</v>
      </c>
      <c r="B1185" s="330">
        <v>6</v>
      </c>
      <c r="C1185" s="298">
        <v>46129</v>
      </c>
      <c r="D1185" s="299" t="s">
        <v>336</v>
      </c>
      <c r="E1185" s="331">
        <v>210</v>
      </c>
      <c r="F1185" s="331"/>
      <c r="G1185" s="333">
        <f t="shared" si="35"/>
        <v>6088.189999999986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25">
      <c r="A1186" s="329" t="s">
        <v>294</v>
      </c>
      <c r="B1186" s="330">
        <v>23</v>
      </c>
      <c r="C1186" s="298">
        <v>46129</v>
      </c>
      <c r="D1186" s="299" t="s">
        <v>63</v>
      </c>
      <c r="E1186" s="331">
        <v>529.46</v>
      </c>
      <c r="F1186" s="331"/>
      <c r="G1186" s="333">
        <f t="shared" si="35"/>
        <v>6298.189999999986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25">
      <c r="A1187" s="329" t="s">
        <v>289</v>
      </c>
      <c r="B1187" s="330">
        <v>7</v>
      </c>
      <c r="C1187" s="298">
        <v>46129</v>
      </c>
      <c r="D1187" s="299" t="s">
        <v>337</v>
      </c>
      <c r="E1187" s="331">
        <v>32.78</v>
      </c>
      <c r="F1187" s="331"/>
      <c r="G1187" s="333">
        <f t="shared" si="35"/>
        <v>6827.649999999986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25">
      <c r="A1188" s="329" t="s">
        <v>289</v>
      </c>
      <c r="B1188" s="330">
        <v>4</v>
      </c>
      <c r="C1188" s="298">
        <v>46128</v>
      </c>
      <c r="D1188" s="299" t="s">
        <v>310</v>
      </c>
      <c r="E1188" s="331">
        <v>44.41</v>
      </c>
      <c r="F1188" s="331"/>
      <c r="G1188" s="333">
        <f t="shared" si="35"/>
        <v>6860.4299999999857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25">
      <c r="A1189" s="329" t="s">
        <v>294</v>
      </c>
      <c r="B1189" s="330">
        <v>16</v>
      </c>
      <c r="C1189" s="298">
        <v>46128</v>
      </c>
      <c r="D1189" s="299" t="s">
        <v>338</v>
      </c>
      <c r="E1189" s="331">
        <v>15</v>
      </c>
      <c r="F1189" s="331"/>
      <c r="G1189" s="333">
        <f t="shared" si="35"/>
        <v>6904.8399999999856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25">
      <c r="A1190" s="329" t="s">
        <v>289</v>
      </c>
      <c r="B1190" s="330">
        <v>2</v>
      </c>
      <c r="C1190" s="298">
        <v>46128</v>
      </c>
      <c r="D1190" s="299" t="s">
        <v>301</v>
      </c>
      <c r="E1190" s="331">
        <v>41.95</v>
      </c>
      <c r="F1190" s="331"/>
      <c r="G1190" s="333">
        <f t="shared" si="35"/>
        <v>6919.8399999999856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25">
      <c r="A1191" s="329" t="s">
        <v>289</v>
      </c>
      <c r="B1191" s="330">
        <v>5</v>
      </c>
      <c r="C1191" s="298">
        <v>46128</v>
      </c>
      <c r="D1191" s="299" t="s">
        <v>339</v>
      </c>
      <c r="E1191" s="331">
        <v>21.3</v>
      </c>
      <c r="F1191" s="331"/>
      <c r="G1191" s="333">
        <f t="shared" si="35"/>
        <v>6961.7899999999854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25">
      <c r="A1192" s="329" t="s">
        <v>289</v>
      </c>
      <c r="B1192" s="330">
        <v>4</v>
      </c>
      <c r="C1192" s="298">
        <v>46128</v>
      </c>
      <c r="D1192" s="299" t="s">
        <v>296</v>
      </c>
      <c r="E1192" s="331">
        <v>70.03</v>
      </c>
      <c r="F1192" s="331"/>
      <c r="G1192" s="333">
        <f t="shared" si="35"/>
        <v>6983.0899999999856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25">
      <c r="A1193" s="329" t="s">
        <v>289</v>
      </c>
      <c r="B1193" s="330">
        <v>2</v>
      </c>
      <c r="C1193" s="298">
        <v>46128</v>
      </c>
      <c r="D1193" s="299" t="s">
        <v>296</v>
      </c>
      <c r="E1193" s="331">
        <v>11.48</v>
      </c>
      <c r="F1193" s="331"/>
      <c r="G1193" s="333">
        <f t="shared" si="35"/>
        <v>7053.1199999999853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25">
      <c r="A1194" s="329" t="s">
        <v>289</v>
      </c>
      <c r="B1194" s="330">
        <v>6</v>
      </c>
      <c r="C1194" s="298">
        <v>46128</v>
      </c>
      <c r="D1194" s="299" t="s">
        <v>340</v>
      </c>
      <c r="E1194" s="331">
        <v>26.61</v>
      </c>
      <c r="F1194" s="331"/>
      <c r="G1194" s="333">
        <f t="shared" si="35"/>
        <v>7064.5999999999849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25">
      <c r="A1195" s="329" t="s">
        <v>289</v>
      </c>
      <c r="B1195" s="330">
        <v>6</v>
      </c>
      <c r="C1195" s="298">
        <v>46128</v>
      </c>
      <c r="D1195" s="299" t="s">
        <v>341</v>
      </c>
      <c r="E1195" s="331">
        <v>42.59</v>
      </c>
      <c r="F1195" s="331"/>
      <c r="G1195" s="333">
        <f t="shared" si="35"/>
        <v>7091.2099999999846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25">
      <c r="A1196" s="329" t="s">
        <v>289</v>
      </c>
      <c r="B1196" s="330">
        <v>6</v>
      </c>
      <c r="C1196" s="298">
        <v>46128</v>
      </c>
      <c r="D1196" s="299" t="s">
        <v>300</v>
      </c>
      <c r="E1196" s="331">
        <v>20.58</v>
      </c>
      <c r="F1196" s="331"/>
      <c r="G1196" s="333">
        <f t="shared" si="35"/>
        <v>7133.7999999999847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25">
      <c r="A1197" s="329" t="s">
        <v>294</v>
      </c>
      <c r="B1197" s="330">
        <v>11</v>
      </c>
      <c r="C1197" s="298">
        <v>46128</v>
      </c>
      <c r="D1197" s="299" t="s">
        <v>178</v>
      </c>
      <c r="E1197" s="331">
        <v>267.91000000000003</v>
      </c>
      <c r="F1197" s="331"/>
      <c r="G1197" s="333">
        <f t="shared" si="35"/>
        <v>7154.3799999999846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25">
      <c r="A1198" s="329" t="s">
        <v>291</v>
      </c>
      <c r="B1198" s="330">
        <v>41</v>
      </c>
      <c r="C1198" s="298">
        <v>46128</v>
      </c>
      <c r="D1198" s="299" t="s">
        <v>299</v>
      </c>
      <c r="E1198" s="331"/>
      <c r="F1198" s="331">
        <v>300</v>
      </c>
      <c r="G1198" s="333">
        <f t="shared" si="35"/>
        <v>7422.2899999999845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25">
      <c r="A1199" s="329" t="s">
        <v>291</v>
      </c>
      <c r="B1199" s="330">
        <v>39</v>
      </c>
      <c r="C1199" s="298">
        <v>46128</v>
      </c>
      <c r="D1199" s="299" t="s">
        <v>292</v>
      </c>
      <c r="E1199" s="331"/>
      <c r="F1199" s="331">
        <v>2763.78</v>
      </c>
      <c r="G1199" s="333">
        <f t="shared" si="35"/>
        <v>7122.2899999999845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25">
      <c r="A1200" s="329" t="s">
        <v>287</v>
      </c>
      <c r="B1200" s="330" t="s">
        <v>287</v>
      </c>
      <c r="C1200" s="298">
        <v>46127</v>
      </c>
      <c r="D1200" s="299" t="s">
        <v>342</v>
      </c>
      <c r="E1200" s="331">
        <v>93.71</v>
      </c>
      <c r="F1200" s="331">
        <v>93.71</v>
      </c>
      <c r="G1200" s="333">
        <f t="shared" si="35"/>
        <v>4358.5099999999848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25">
      <c r="A1201" s="329" t="s">
        <v>289</v>
      </c>
      <c r="B1201" s="330">
        <v>6</v>
      </c>
      <c r="C1201" s="298">
        <v>46127</v>
      </c>
      <c r="D1201" s="299" t="s">
        <v>343</v>
      </c>
      <c r="E1201" s="331">
        <v>27</v>
      </c>
      <c r="F1201" s="331"/>
      <c r="G1201" s="333">
        <f t="shared" si="35"/>
        <v>4358.5099999999848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25">
      <c r="A1202" s="329" t="s">
        <v>291</v>
      </c>
      <c r="B1202" s="330">
        <v>38</v>
      </c>
      <c r="C1202" s="298">
        <v>46127</v>
      </c>
      <c r="D1202" s="299" t="s">
        <v>293</v>
      </c>
      <c r="E1202" s="331"/>
      <c r="F1202" s="331">
        <v>4597.82</v>
      </c>
      <c r="G1202" s="333">
        <f t="shared" si="35"/>
        <v>4385.5099999999848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25">
      <c r="A1203" s="329" t="s">
        <v>289</v>
      </c>
      <c r="B1203" s="330">
        <v>2</v>
      </c>
      <c r="C1203" s="298">
        <v>46127</v>
      </c>
      <c r="D1203" s="299" t="s">
        <v>296</v>
      </c>
      <c r="E1203" s="331">
        <v>14.67</v>
      </c>
      <c r="F1203" s="331"/>
      <c r="G1203" s="333">
        <f t="shared" si="35"/>
        <v>-212.31000000001481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25">
      <c r="A1204" s="329" t="s">
        <v>289</v>
      </c>
      <c r="B1204" s="330">
        <v>2</v>
      </c>
      <c r="C1204" s="298">
        <v>46127</v>
      </c>
      <c r="D1204" s="299" t="s">
        <v>344</v>
      </c>
      <c r="E1204" s="331">
        <v>102.2</v>
      </c>
      <c r="F1204" s="331"/>
      <c r="G1204" s="333">
        <f t="shared" si="35"/>
        <v>-197.64000000001482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25">
      <c r="A1205" s="329" t="s">
        <v>289</v>
      </c>
      <c r="B1205" s="330">
        <v>8</v>
      </c>
      <c r="C1205" s="298">
        <v>46126</v>
      </c>
      <c r="D1205" s="299" t="s">
        <v>319</v>
      </c>
      <c r="E1205" s="331">
        <v>15.53</v>
      </c>
      <c r="F1205" s="331"/>
      <c r="G1205" s="333">
        <f t="shared" si="35"/>
        <v>-95.440000000014805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25">
      <c r="A1206" s="329" t="s">
        <v>294</v>
      </c>
      <c r="B1206" s="330">
        <v>24</v>
      </c>
      <c r="C1206" s="298">
        <v>46126</v>
      </c>
      <c r="D1206" s="299" t="s">
        <v>858</v>
      </c>
      <c r="E1206" s="331">
        <v>105.33</v>
      </c>
      <c r="F1206" s="331"/>
      <c r="G1206" s="333">
        <f t="shared" si="35"/>
        <v>-79.910000000014804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25">
      <c r="A1207" s="329" t="s">
        <v>289</v>
      </c>
      <c r="B1207" s="330">
        <v>2</v>
      </c>
      <c r="C1207" s="298">
        <v>46125</v>
      </c>
      <c r="D1207" s="299" t="s">
        <v>345</v>
      </c>
      <c r="E1207" s="331">
        <v>11.64</v>
      </c>
      <c r="F1207" s="331"/>
      <c r="G1207" s="333">
        <f t="shared" si="35"/>
        <v>25.419999999985201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25">
      <c r="A1208" s="329" t="s">
        <v>289</v>
      </c>
      <c r="B1208" s="330">
        <v>1</v>
      </c>
      <c r="C1208" s="298">
        <v>46125</v>
      </c>
      <c r="D1208" s="299" t="s">
        <v>306</v>
      </c>
      <c r="E1208" s="331">
        <v>50.71</v>
      </c>
      <c r="F1208" s="331"/>
      <c r="G1208" s="333">
        <f t="shared" si="35"/>
        <v>37.059999999985202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25">
      <c r="A1209" s="329" t="s">
        <v>289</v>
      </c>
      <c r="B1209" s="330">
        <v>2</v>
      </c>
      <c r="C1209" s="298">
        <v>46125</v>
      </c>
      <c r="D1209" s="299" t="s">
        <v>334</v>
      </c>
      <c r="E1209" s="331">
        <v>11.06</v>
      </c>
      <c r="F1209" s="331"/>
      <c r="G1209" s="333">
        <f t="shared" si="35"/>
        <v>87.769999999985203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25">
      <c r="A1210" s="329" t="s">
        <v>289</v>
      </c>
      <c r="B1210" s="330">
        <v>4</v>
      </c>
      <c r="C1210" s="298">
        <v>46125</v>
      </c>
      <c r="D1210" s="299" t="s">
        <v>295</v>
      </c>
      <c r="E1210" s="331">
        <v>35.979999999999997</v>
      </c>
      <c r="F1210" s="331"/>
      <c r="G1210" s="333">
        <f t="shared" si="35"/>
        <v>98.829999999985205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25">
      <c r="A1211" s="329" t="s">
        <v>289</v>
      </c>
      <c r="B1211" s="330">
        <v>8</v>
      </c>
      <c r="C1211" s="298">
        <v>46125</v>
      </c>
      <c r="D1211" s="299" t="s">
        <v>346</v>
      </c>
      <c r="E1211" s="331">
        <v>7.83</v>
      </c>
      <c r="F1211" s="331"/>
      <c r="G1211" s="333">
        <f t="shared" si="35"/>
        <v>134.80999999998519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25">
      <c r="A1212" s="329" t="s">
        <v>289</v>
      </c>
      <c r="B1212" s="330">
        <v>3</v>
      </c>
      <c r="C1212" s="298">
        <v>46125</v>
      </c>
      <c r="D1212" s="299" t="s">
        <v>347</v>
      </c>
      <c r="E1212" s="331">
        <v>4.1900000000000004</v>
      </c>
      <c r="F1212" s="331"/>
      <c r="G1212" s="333">
        <f t="shared" si="35"/>
        <v>142.63999999998521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25">
      <c r="A1213" s="329" t="s">
        <v>289</v>
      </c>
      <c r="B1213" s="330">
        <v>8</v>
      </c>
      <c r="C1213" s="298">
        <v>46125</v>
      </c>
      <c r="D1213" s="299" t="s">
        <v>348</v>
      </c>
      <c r="E1213" s="331">
        <v>39.25</v>
      </c>
      <c r="F1213" s="331"/>
      <c r="G1213" s="333">
        <f t="shared" si="35"/>
        <v>146.8299999999852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25">
      <c r="A1214" s="329" t="s">
        <v>287</v>
      </c>
      <c r="B1214" s="330" t="s">
        <v>287</v>
      </c>
      <c r="C1214" s="298">
        <v>46125</v>
      </c>
      <c r="D1214" s="299" t="s">
        <v>349</v>
      </c>
      <c r="E1214" s="331">
        <v>318.36</v>
      </c>
      <c r="F1214" s="331">
        <v>318.36</v>
      </c>
      <c r="G1214" s="333">
        <f t="shared" si="35"/>
        <v>186.0799999999852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25">
      <c r="A1215" s="329" t="s">
        <v>294</v>
      </c>
      <c r="B1215" s="330">
        <v>19</v>
      </c>
      <c r="C1215" s="298">
        <v>46125</v>
      </c>
      <c r="D1215" s="299" t="s">
        <v>191</v>
      </c>
      <c r="E1215" s="331">
        <v>200</v>
      </c>
      <c r="F1215" s="331"/>
      <c r="G1215" s="333">
        <f t="shared" si="35"/>
        <v>186.0799999999852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25">
      <c r="A1216" s="329" t="s">
        <v>289</v>
      </c>
      <c r="B1216" s="330">
        <v>1</v>
      </c>
      <c r="C1216" s="298">
        <v>46124</v>
      </c>
      <c r="D1216" s="299" t="s">
        <v>304</v>
      </c>
      <c r="E1216" s="331">
        <v>136.05000000000001</v>
      </c>
      <c r="F1216" s="331"/>
      <c r="G1216" s="333">
        <f t="shared" si="35"/>
        <v>386.0799999999852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25">
      <c r="A1217" s="329" t="s">
        <v>289</v>
      </c>
      <c r="B1217" s="330">
        <v>3</v>
      </c>
      <c r="C1217" s="298">
        <v>46124</v>
      </c>
      <c r="D1217" s="299" t="s">
        <v>347</v>
      </c>
      <c r="E1217" s="331">
        <v>13.09</v>
      </c>
      <c r="F1217" s="331"/>
      <c r="G1217" s="333">
        <f t="shared" si="35"/>
        <v>522.12999999998522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25">
      <c r="A1218" s="329" t="s">
        <v>289</v>
      </c>
      <c r="B1218" s="330">
        <v>8</v>
      </c>
      <c r="C1218" s="298">
        <v>46124</v>
      </c>
      <c r="D1218" s="299" t="s">
        <v>319</v>
      </c>
      <c r="E1218" s="331">
        <v>24.47</v>
      </c>
      <c r="F1218" s="331"/>
      <c r="G1218" s="333">
        <f t="shared" si="35"/>
        <v>535.21999999998525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25">
      <c r="A1219" s="329" t="s">
        <v>289</v>
      </c>
      <c r="B1219" s="330">
        <v>8</v>
      </c>
      <c r="C1219" s="298">
        <v>46124</v>
      </c>
      <c r="D1219" s="299" t="s">
        <v>319</v>
      </c>
      <c r="E1219" s="331">
        <v>14.29</v>
      </c>
      <c r="F1219" s="331"/>
      <c r="G1219" s="333">
        <f t="shared" si="35"/>
        <v>559.68999999998528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25">
      <c r="A1220" s="329" t="s">
        <v>294</v>
      </c>
      <c r="B1220" s="330">
        <v>22</v>
      </c>
      <c r="C1220" s="298">
        <v>46124</v>
      </c>
      <c r="D1220" s="299" t="s">
        <v>833</v>
      </c>
      <c r="E1220" s="331">
        <v>9.57</v>
      </c>
      <c r="F1220" s="331"/>
      <c r="G1220" s="333">
        <f t="shared" si="35"/>
        <v>573.97999999998524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25">
      <c r="A1221" s="329" t="s">
        <v>289</v>
      </c>
      <c r="B1221" s="330">
        <v>3</v>
      </c>
      <c r="C1221" s="298">
        <v>46124</v>
      </c>
      <c r="D1221" s="299" t="s">
        <v>350</v>
      </c>
      <c r="E1221" s="331">
        <v>25</v>
      </c>
      <c r="F1221" s="331"/>
      <c r="G1221" s="333">
        <f t="shared" si="35"/>
        <v>583.54999999998529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25">
      <c r="A1222" s="329" t="s">
        <v>294</v>
      </c>
      <c r="B1222" s="330">
        <v>22</v>
      </c>
      <c r="C1222" s="298">
        <v>46123</v>
      </c>
      <c r="D1222" s="299" t="s">
        <v>351</v>
      </c>
      <c r="E1222" s="331">
        <v>19.16</v>
      </c>
      <c r="F1222" s="331"/>
      <c r="G1222" s="333">
        <f t="shared" si="35"/>
        <v>608.54999999998529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25">
      <c r="A1223" s="329" t="s">
        <v>289</v>
      </c>
      <c r="B1223" s="330">
        <v>2</v>
      </c>
      <c r="C1223" s="298">
        <v>46123</v>
      </c>
      <c r="D1223" s="299" t="s">
        <v>301</v>
      </c>
      <c r="E1223" s="331">
        <v>20.91</v>
      </c>
      <c r="F1223" s="331"/>
      <c r="G1223" s="333">
        <f t="shared" si="35"/>
        <v>627.70999999998526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25">
      <c r="A1224" s="329" t="s">
        <v>289</v>
      </c>
      <c r="B1224" s="330">
        <v>2</v>
      </c>
      <c r="C1224" s="298">
        <v>46123</v>
      </c>
      <c r="D1224" s="299" t="s">
        <v>296</v>
      </c>
      <c r="E1224" s="331">
        <v>12.44</v>
      </c>
      <c r="F1224" s="331"/>
      <c r="G1224" s="333">
        <f t="shared" si="35"/>
        <v>648.61999999998523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25">
      <c r="A1225" s="329" t="s">
        <v>289</v>
      </c>
      <c r="B1225" s="330">
        <v>2</v>
      </c>
      <c r="C1225" s="298">
        <v>46123</v>
      </c>
      <c r="D1225" s="299" t="s">
        <v>352</v>
      </c>
      <c r="E1225" s="331">
        <v>41.34</v>
      </c>
      <c r="F1225" s="331"/>
      <c r="G1225" s="333">
        <f t="shared" si="35"/>
        <v>661.05999999998528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25">
      <c r="A1226" s="329" t="s">
        <v>289</v>
      </c>
      <c r="B1226" s="330">
        <v>6</v>
      </c>
      <c r="C1226" s="298">
        <v>46122</v>
      </c>
      <c r="D1226" s="299" t="s">
        <v>445</v>
      </c>
      <c r="E1226" s="331">
        <v>-0.04</v>
      </c>
      <c r="F1226" s="331"/>
      <c r="G1226" s="333">
        <f t="shared" si="35"/>
        <v>702.39999999998531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25">
      <c r="A1227" s="329" t="s">
        <v>289</v>
      </c>
      <c r="B1227" s="330">
        <v>5</v>
      </c>
      <c r="C1227" s="298">
        <v>46122</v>
      </c>
      <c r="D1227" s="299" t="s">
        <v>353</v>
      </c>
      <c r="E1227" s="331">
        <v>372</v>
      </c>
      <c r="F1227" s="331"/>
      <c r="G1227" s="333">
        <f t="shared" si="35"/>
        <v>702.35999999998535</v>
      </c>
      <c r="H1227" s="334" t="s">
        <v>298</v>
      </c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25">
      <c r="A1228" s="329" t="s">
        <v>289</v>
      </c>
      <c r="B1228" s="330">
        <v>2</v>
      </c>
      <c r="C1228" s="298">
        <v>46122</v>
      </c>
      <c r="D1228" s="299" t="s">
        <v>354</v>
      </c>
      <c r="E1228" s="331">
        <v>15.22</v>
      </c>
      <c r="F1228" s="331"/>
      <c r="G1228" s="333">
        <f t="shared" si="35"/>
        <v>1074.3599999999853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25">
      <c r="A1229" s="329" t="s">
        <v>289</v>
      </c>
      <c r="B1229" s="330">
        <v>3</v>
      </c>
      <c r="C1229" s="298">
        <v>46122</v>
      </c>
      <c r="D1229" s="299" t="s">
        <v>296</v>
      </c>
      <c r="E1229" s="331">
        <v>9.5500000000000007</v>
      </c>
      <c r="F1229" s="331"/>
      <c r="G1229" s="333">
        <f t="shared" si="35"/>
        <v>1089.5799999999854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25">
      <c r="A1230" s="329" t="s">
        <v>289</v>
      </c>
      <c r="B1230" s="330">
        <v>8</v>
      </c>
      <c r="C1230" s="298">
        <v>46122</v>
      </c>
      <c r="D1230" s="299" t="s">
        <v>355</v>
      </c>
      <c r="E1230" s="331">
        <v>52.65</v>
      </c>
      <c r="F1230" s="331"/>
      <c r="G1230" s="333">
        <f t="shared" si="35"/>
        <v>1099.1299999999853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25">
      <c r="A1231" s="329" t="s">
        <v>289</v>
      </c>
      <c r="B1231" s="330">
        <v>1</v>
      </c>
      <c r="C1231" s="298">
        <v>46122</v>
      </c>
      <c r="D1231" s="299" t="s">
        <v>311</v>
      </c>
      <c r="E1231" s="331">
        <v>68.989999999999995</v>
      </c>
      <c r="F1231" s="331"/>
      <c r="G1231" s="333">
        <f t="shared" si="35"/>
        <v>1151.7799999999854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25">
      <c r="A1232" s="329" t="s">
        <v>289</v>
      </c>
      <c r="B1232" s="330">
        <v>2</v>
      </c>
      <c r="C1232" s="298">
        <v>46122</v>
      </c>
      <c r="D1232" s="299" t="s">
        <v>324</v>
      </c>
      <c r="E1232" s="331">
        <v>17.37</v>
      </c>
      <c r="F1232" s="331"/>
      <c r="G1232" s="333">
        <f t="shared" si="35"/>
        <v>1220.7699999999854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25">
      <c r="A1233" s="329" t="s">
        <v>289</v>
      </c>
      <c r="B1233" s="330">
        <v>8</v>
      </c>
      <c r="C1233" s="298">
        <v>46121</v>
      </c>
      <c r="D1233" s="299" t="s">
        <v>356</v>
      </c>
      <c r="E1233" s="331">
        <v>64.42</v>
      </c>
      <c r="F1233" s="331"/>
      <c r="G1233" s="333">
        <f t="shared" si="35"/>
        <v>1238.1399999999853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25">
      <c r="A1234" s="329" t="s">
        <v>289</v>
      </c>
      <c r="B1234" s="330">
        <v>2</v>
      </c>
      <c r="C1234" s="298">
        <v>46121</v>
      </c>
      <c r="D1234" s="299" t="s">
        <v>357</v>
      </c>
      <c r="E1234" s="331">
        <v>9.4700000000000006</v>
      </c>
      <c r="F1234" s="331"/>
      <c r="G1234" s="333">
        <f t="shared" si="35"/>
        <v>1302.5599999999854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25">
      <c r="A1235" s="329" t="s">
        <v>289</v>
      </c>
      <c r="B1235" s="330">
        <v>5</v>
      </c>
      <c r="C1235" s="298">
        <v>46121</v>
      </c>
      <c r="D1235" s="299" t="s">
        <v>852</v>
      </c>
      <c r="E1235" s="331">
        <v>10.68</v>
      </c>
      <c r="F1235" s="331"/>
      <c r="G1235" s="333">
        <f t="shared" si="35"/>
        <v>1312.0299999999854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25">
      <c r="A1236" s="329" t="s">
        <v>289</v>
      </c>
      <c r="B1236" s="330">
        <v>7</v>
      </c>
      <c r="C1236" s="298">
        <v>46121</v>
      </c>
      <c r="D1236" s="299" t="s">
        <v>358</v>
      </c>
      <c r="E1236" s="331">
        <v>68.010000000000005</v>
      </c>
      <c r="F1236" s="331"/>
      <c r="G1236" s="333">
        <f t="shared" si="35"/>
        <v>1322.7099999999855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25">
      <c r="A1237" s="329" t="s">
        <v>289</v>
      </c>
      <c r="B1237" s="330">
        <v>4</v>
      </c>
      <c r="C1237" s="298">
        <v>46121</v>
      </c>
      <c r="D1237" s="299" t="s">
        <v>310</v>
      </c>
      <c r="E1237" s="331">
        <v>40.85</v>
      </c>
      <c r="F1237" s="331"/>
      <c r="G1237" s="333">
        <f t="shared" si="35"/>
        <v>1390.7199999999855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25">
      <c r="A1238" s="329" t="s">
        <v>289</v>
      </c>
      <c r="B1238" s="330">
        <v>6</v>
      </c>
      <c r="C1238" s="298">
        <v>46121</v>
      </c>
      <c r="D1238" s="299" t="s">
        <v>359</v>
      </c>
      <c r="E1238" s="331">
        <v>25</v>
      </c>
      <c r="F1238" s="331"/>
      <c r="G1238" s="333">
        <f t="shared" si="35"/>
        <v>1431.5699999999854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25">
      <c r="A1239" s="329" t="s">
        <v>294</v>
      </c>
      <c r="B1239" s="330">
        <v>18</v>
      </c>
      <c r="C1239" s="298">
        <v>46120</v>
      </c>
      <c r="D1239" s="299" t="s">
        <v>360</v>
      </c>
      <c r="E1239" s="331">
        <v>400</v>
      </c>
      <c r="F1239" s="331"/>
      <c r="G1239" s="333">
        <f t="shared" si="35"/>
        <v>1456.5699999999854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25">
      <c r="A1240" s="329" t="s">
        <v>335</v>
      </c>
      <c r="B1240" s="330" t="s">
        <v>335</v>
      </c>
      <c r="C1240" s="298">
        <v>46120</v>
      </c>
      <c r="D1240" s="299" t="s">
        <v>182</v>
      </c>
      <c r="E1240" s="331">
        <v>44.96</v>
      </c>
      <c r="F1240" s="331"/>
      <c r="G1240" s="333">
        <f t="shared" si="35"/>
        <v>1856.5699999999854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25">
      <c r="A1241" s="329" t="s">
        <v>294</v>
      </c>
      <c r="B1241" s="330">
        <v>13</v>
      </c>
      <c r="C1241" s="298">
        <v>46120</v>
      </c>
      <c r="D1241" s="299" t="s">
        <v>182</v>
      </c>
      <c r="E1241" s="331">
        <v>104.98</v>
      </c>
      <c r="F1241" s="331"/>
      <c r="G1241" s="333">
        <f t="shared" si="35"/>
        <v>1901.5299999999854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25">
      <c r="A1242" s="329" t="s">
        <v>289</v>
      </c>
      <c r="B1242" s="330">
        <v>2</v>
      </c>
      <c r="C1242" s="298">
        <v>46120</v>
      </c>
      <c r="D1242" s="299" t="s">
        <v>296</v>
      </c>
      <c r="E1242" s="331">
        <v>13.8</v>
      </c>
      <c r="F1242" s="331"/>
      <c r="G1242" s="333">
        <f t="shared" si="35"/>
        <v>2006.5099999999854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25">
      <c r="A1243" s="329" t="s">
        <v>289</v>
      </c>
      <c r="B1243" s="330">
        <v>4</v>
      </c>
      <c r="C1243" s="298">
        <v>46120</v>
      </c>
      <c r="D1243" s="299" t="s">
        <v>295</v>
      </c>
      <c r="E1243" s="331">
        <v>37.92</v>
      </c>
      <c r="F1243" s="331"/>
      <c r="G1243" s="333">
        <f t="shared" si="35"/>
        <v>2020.3099999999854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25">
      <c r="A1244" s="329" t="s">
        <v>289</v>
      </c>
      <c r="B1244" s="330">
        <v>6</v>
      </c>
      <c r="C1244" s="298">
        <v>46120</v>
      </c>
      <c r="D1244" s="299" t="s">
        <v>300</v>
      </c>
      <c r="E1244" s="331">
        <v>56.68</v>
      </c>
      <c r="F1244" s="331"/>
      <c r="G1244" s="333">
        <f t="shared" si="35"/>
        <v>2058.2299999999855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25">
      <c r="A1245" s="329" t="s">
        <v>289</v>
      </c>
      <c r="B1245" s="330">
        <v>6</v>
      </c>
      <c r="C1245" s="298">
        <v>46120</v>
      </c>
      <c r="D1245" s="299" t="s">
        <v>361</v>
      </c>
      <c r="E1245" s="331">
        <v>29.26</v>
      </c>
      <c r="F1245" s="331"/>
      <c r="G1245" s="333">
        <f t="shared" si="35"/>
        <v>2114.9099999999853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25">
      <c r="A1246" s="329" t="s">
        <v>294</v>
      </c>
      <c r="B1246" s="330">
        <v>9</v>
      </c>
      <c r="C1246" s="298">
        <v>46119</v>
      </c>
      <c r="D1246" s="299" t="s">
        <v>58</v>
      </c>
      <c r="E1246" s="331">
        <v>1281.53</v>
      </c>
      <c r="F1246" s="331"/>
      <c r="G1246" s="333">
        <f t="shared" si="35"/>
        <v>2144.1699999999855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25">
      <c r="A1247" s="329" t="s">
        <v>289</v>
      </c>
      <c r="B1247" s="330">
        <v>4</v>
      </c>
      <c r="C1247" s="298">
        <v>46119</v>
      </c>
      <c r="D1247" s="299" t="s">
        <v>362</v>
      </c>
      <c r="E1247" s="331">
        <v>25.84</v>
      </c>
      <c r="F1247" s="331"/>
      <c r="G1247" s="333">
        <f t="shared" si="35"/>
        <v>3425.6999999999853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25">
      <c r="A1248" s="329" t="s">
        <v>289</v>
      </c>
      <c r="B1248" s="330">
        <v>8</v>
      </c>
      <c r="C1248" s="298">
        <v>46119</v>
      </c>
      <c r="D1248" s="299" t="s">
        <v>319</v>
      </c>
      <c r="E1248" s="331">
        <v>12.05</v>
      </c>
      <c r="F1248" s="331"/>
      <c r="G1248" s="333">
        <f t="shared" si="35"/>
        <v>3451.5399999999854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25">
      <c r="A1249" s="329" t="s">
        <v>289</v>
      </c>
      <c r="B1249" s="330">
        <v>4</v>
      </c>
      <c r="C1249" s="298">
        <v>46119</v>
      </c>
      <c r="D1249" s="299" t="s">
        <v>334</v>
      </c>
      <c r="E1249" s="331">
        <v>82.04</v>
      </c>
      <c r="F1249" s="331"/>
      <c r="G1249" s="333">
        <f t="shared" si="35"/>
        <v>3463.5899999999856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25">
      <c r="A1250" s="329" t="s">
        <v>289</v>
      </c>
      <c r="B1250" s="330">
        <v>2</v>
      </c>
      <c r="C1250" s="298">
        <v>46119</v>
      </c>
      <c r="D1250" s="299" t="s">
        <v>363</v>
      </c>
      <c r="E1250" s="331">
        <v>22.92</v>
      </c>
      <c r="F1250" s="331"/>
      <c r="G1250" s="333">
        <f t="shared" si="35"/>
        <v>3545.6299999999856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25">
      <c r="A1251" s="329" t="s">
        <v>289</v>
      </c>
      <c r="B1251" s="330">
        <v>5</v>
      </c>
      <c r="C1251" s="298">
        <v>46118</v>
      </c>
      <c r="D1251" s="299" t="s">
        <v>364</v>
      </c>
      <c r="E1251" s="331">
        <v>400</v>
      </c>
      <c r="F1251" s="331"/>
      <c r="G1251" s="333">
        <f t="shared" si="35"/>
        <v>3568.5499999999856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25">
      <c r="A1252" s="329" t="s">
        <v>294</v>
      </c>
      <c r="B1252" s="330">
        <v>14</v>
      </c>
      <c r="C1252" s="298">
        <v>46118</v>
      </c>
      <c r="D1252" s="299" t="s">
        <v>365</v>
      </c>
      <c r="E1252" s="331">
        <v>66.67</v>
      </c>
      <c r="F1252" s="331"/>
      <c r="G1252" s="333">
        <f t="shared" si="35"/>
        <v>3968.5499999999856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25">
      <c r="A1253" s="329" t="s">
        <v>294</v>
      </c>
      <c r="B1253" s="330">
        <v>14</v>
      </c>
      <c r="C1253" s="298">
        <v>46118</v>
      </c>
      <c r="D1253" s="299" t="s">
        <v>366</v>
      </c>
      <c r="E1253" s="331">
        <v>70.25</v>
      </c>
      <c r="F1253" s="331"/>
      <c r="G1253" s="333">
        <f t="shared" si="35"/>
        <v>4035.2199999999857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25">
      <c r="A1254" s="329" t="s">
        <v>289</v>
      </c>
      <c r="B1254" s="330">
        <v>1</v>
      </c>
      <c r="C1254" s="298">
        <v>46117</v>
      </c>
      <c r="D1254" s="299" t="s">
        <v>367</v>
      </c>
      <c r="E1254" s="331">
        <v>25.6</v>
      </c>
      <c r="F1254" s="331"/>
      <c r="G1254" s="333">
        <f t="shared" si="35"/>
        <v>4105.4699999999857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25">
      <c r="A1255" s="329" t="s">
        <v>289</v>
      </c>
      <c r="B1255" s="330">
        <v>8</v>
      </c>
      <c r="C1255" s="298">
        <v>46117</v>
      </c>
      <c r="D1255" s="299" t="s">
        <v>319</v>
      </c>
      <c r="E1255" s="331">
        <v>8.56</v>
      </c>
      <c r="F1255" s="331"/>
      <c r="G1255" s="333">
        <f t="shared" si="35"/>
        <v>4131.0699999999861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25">
      <c r="A1256" s="329" t="s">
        <v>289</v>
      </c>
      <c r="B1256" s="330">
        <v>6</v>
      </c>
      <c r="C1256" s="298">
        <v>46117</v>
      </c>
      <c r="D1256" s="299" t="s">
        <v>368</v>
      </c>
      <c r="E1256" s="331">
        <v>301.67</v>
      </c>
      <c r="F1256" s="331"/>
      <c r="G1256" s="333">
        <f t="shared" si="35"/>
        <v>4139.6299999999865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25">
      <c r="A1257" s="329" t="s">
        <v>289</v>
      </c>
      <c r="B1257" s="330">
        <v>1</v>
      </c>
      <c r="C1257" s="298">
        <v>46116</v>
      </c>
      <c r="D1257" s="299" t="s">
        <v>306</v>
      </c>
      <c r="E1257" s="331">
        <v>176.85</v>
      </c>
      <c r="F1257" s="331"/>
      <c r="G1257" s="333">
        <f t="shared" si="35"/>
        <v>4441.2999999999865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25">
      <c r="A1258" s="329" t="s">
        <v>289</v>
      </c>
      <c r="B1258" s="330">
        <v>1</v>
      </c>
      <c r="C1258" s="298">
        <v>46116</v>
      </c>
      <c r="D1258" s="299" t="s">
        <v>311</v>
      </c>
      <c r="E1258" s="331">
        <v>139.34</v>
      </c>
      <c r="F1258" s="331"/>
      <c r="G1258" s="333">
        <f t="shared" si="35"/>
        <v>4618.1499999999869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25">
      <c r="A1259" s="329" t="s">
        <v>294</v>
      </c>
      <c r="B1259" s="330">
        <v>17</v>
      </c>
      <c r="C1259" s="298">
        <v>46116</v>
      </c>
      <c r="D1259" s="299" t="s">
        <v>369</v>
      </c>
      <c r="E1259" s="331">
        <v>99</v>
      </c>
      <c r="F1259" s="331"/>
      <c r="G1259" s="333">
        <f t="shared" si="35"/>
        <v>4757.489999999987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25">
      <c r="A1260" s="329" t="s">
        <v>289</v>
      </c>
      <c r="B1260" s="330">
        <v>2</v>
      </c>
      <c r="C1260" s="298">
        <v>46116</v>
      </c>
      <c r="D1260" s="299" t="s">
        <v>370</v>
      </c>
      <c r="E1260" s="331">
        <v>34</v>
      </c>
      <c r="F1260" s="331"/>
      <c r="G1260" s="333">
        <f t="shared" si="35"/>
        <v>4856.489999999987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25">
      <c r="A1261" s="329" t="s">
        <v>289</v>
      </c>
      <c r="B1261" s="330">
        <v>3</v>
      </c>
      <c r="C1261" s="298">
        <v>46116</v>
      </c>
      <c r="D1261" s="299" t="s">
        <v>347</v>
      </c>
      <c r="E1261" s="331">
        <v>10.24</v>
      </c>
      <c r="F1261" s="331"/>
      <c r="G1261" s="333">
        <f t="shared" si="35"/>
        <v>4890.489999999987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25">
      <c r="A1262" s="329" t="s">
        <v>289</v>
      </c>
      <c r="B1262" s="330">
        <v>7</v>
      </c>
      <c r="C1262" s="298">
        <v>46115</v>
      </c>
      <c r="D1262" s="299" t="s">
        <v>371</v>
      </c>
      <c r="E1262" s="331">
        <v>100</v>
      </c>
      <c r="F1262" s="331"/>
      <c r="G1262" s="333">
        <f t="shared" si="35"/>
        <v>4900.7299999999868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25">
      <c r="A1263" s="329" t="s">
        <v>289</v>
      </c>
      <c r="B1263" s="330">
        <v>6</v>
      </c>
      <c r="C1263" s="298">
        <v>46115</v>
      </c>
      <c r="D1263" s="299" t="s">
        <v>300</v>
      </c>
      <c r="E1263" s="331">
        <v>7.68</v>
      </c>
      <c r="F1263" s="331"/>
      <c r="G1263" s="333">
        <f t="shared" si="35"/>
        <v>5000.7299999999868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25">
      <c r="A1264" s="329" t="s">
        <v>289</v>
      </c>
      <c r="B1264" s="330">
        <v>2</v>
      </c>
      <c r="C1264" s="298">
        <v>46115</v>
      </c>
      <c r="D1264" s="299" t="s">
        <v>296</v>
      </c>
      <c r="E1264" s="331">
        <v>8.7200000000000006</v>
      </c>
      <c r="F1264" s="331"/>
      <c r="G1264" s="333">
        <f t="shared" si="35"/>
        <v>5008.4099999999871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25">
      <c r="A1265" s="329" t="s">
        <v>289</v>
      </c>
      <c r="B1265" s="330">
        <v>8</v>
      </c>
      <c r="C1265" s="298">
        <v>46114</v>
      </c>
      <c r="D1265" s="299" t="s">
        <v>372</v>
      </c>
      <c r="E1265" s="331">
        <v>81.739999999999995</v>
      </c>
      <c r="F1265" s="331"/>
      <c r="G1265" s="333">
        <f t="shared" si="35"/>
        <v>5017.1299999999874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25">
      <c r="A1266" s="329" t="s">
        <v>284</v>
      </c>
      <c r="B1266" s="330">
        <v>36</v>
      </c>
      <c r="C1266" s="298">
        <v>46114</v>
      </c>
      <c r="D1266" s="299" t="s">
        <v>373</v>
      </c>
      <c r="E1266" s="331">
        <v>50</v>
      </c>
      <c r="F1266" s="331"/>
      <c r="G1266" s="333">
        <f t="shared" si="35"/>
        <v>5098.8699999999872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25">
      <c r="A1267" s="329" t="s">
        <v>294</v>
      </c>
      <c r="B1267" s="330">
        <v>22</v>
      </c>
      <c r="C1267" s="298">
        <v>46114</v>
      </c>
      <c r="D1267" s="299" t="s">
        <v>374</v>
      </c>
      <c r="E1267" s="331">
        <v>6.37</v>
      </c>
      <c r="F1267" s="331"/>
      <c r="G1267" s="333">
        <f t="shared" si="35"/>
        <v>5148.8699999999872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25">
      <c r="A1268" s="329" t="s">
        <v>289</v>
      </c>
      <c r="B1268" s="330">
        <v>2</v>
      </c>
      <c r="C1268" s="298">
        <v>46114</v>
      </c>
      <c r="D1268" s="299" t="s">
        <v>326</v>
      </c>
      <c r="E1268" s="331">
        <v>55.22</v>
      </c>
      <c r="F1268" s="331"/>
      <c r="G1268" s="333">
        <f t="shared" si="35"/>
        <v>5155.239999999987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25">
      <c r="A1269" s="329" t="s">
        <v>289</v>
      </c>
      <c r="B1269" s="330">
        <v>8</v>
      </c>
      <c r="C1269" s="298">
        <v>46114</v>
      </c>
      <c r="D1269" s="299" t="s">
        <v>319</v>
      </c>
      <c r="E1269" s="331">
        <v>8.5</v>
      </c>
      <c r="F1269" s="331"/>
      <c r="G1269" s="333">
        <f t="shared" si="35"/>
        <v>5210.4599999999873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25">
      <c r="A1270" s="329" t="s">
        <v>289</v>
      </c>
      <c r="B1270" s="330">
        <v>4</v>
      </c>
      <c r="C1270" s="298">
        <v>46114</v>
      </c>
      <c r="D1270" s="299" t="s">
        <v>334</v>
      </c>
      <c r="E1270" s="331">
        <v>38.99</v>
      </c>
      <c r="F1270" s="331"/>
      <c r="G1270" s="333">
        <f t="shared" si="35"/>
        <v>5218.9599999999873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25">
      <c r="A1271" s="329" t="s">
        <v>291</v>
      </c>
      <c r="B1271" s="330">
        <v>39</v>
      </c>
      <c r="C1271" s="298">
        <v>46113</v>
      </c>
      <c r="D1271" s="299" t="s">
        <v>292</v>
      </c>
      <c r="E1271" s="331"/>
      <c r="F1271" s="331">
        <v>2763.78</v>
      </c>
      <c r="G1271" s="333">
        <f t="shared" si="35"/>
        <v>5257.9499999999871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25">
      <c r="A1272" s="329" t="s">
        <v>289</v>
      </c>
      <c r="B1272" s="330">
        <v>4</v>
      </c>
      <c r="C1272" s="298">
        <v>46113</v>
      </c>
      <c r="D1272" s="299" t="s">
        <v>296</v>
      </c>
      <c r="E1272" s="331">
        <v>36.090000000000003</v>
      </c>
      <c r="F1272" s="331"/>
      <c r="G1272" s="333">
        <f t="shared" si="35"/>
        <v>2494.1699999999869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25">
      <c r="A1273" s="329" t="s">
        <v>289</v>
      </c>
      <c r="B1273" s="330">
        <v>4</v>
      </c>
      <c r="C1273" s="298">
        <v>46113</v>
      </c>
      <c r="D1273" s="299" t="s">
        <v>310</v>
      </c>
      <c r="E1273" s="331">
        <v>80</v>
      </c>
      <c r="F1273" s="331"/>
      <c r="G1273" s="333">
        <f t="shared" si="35"/>
        <v>2530.259999999987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25">
      <c r="A1274" s="329" t="s">
        <v>289</v>
      </c>
      <c r="B1274" s="330">
        <v>7</v>
      </c>
      <c r="C1274" s="298">
        <v>46113</v>
      </c>
      <c r="D1274" s="299" t="s">
        <v>320</v>
      </c>
      <c r="E1274" s="331">
        <v>47.84</v>
      </c>
      <c r="F1274" s="331"/>
      <c r="G1274" s="333">
        <f t="shared" si="35"/>
        <v>2610.259999999987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25">
      <c r="A1275" s="329" t="s">
        <v>289</v>
      </c>
      <c r="B1275" s="330">
        <v>7</v>
      </c>
      <c r="C1275" s="298">
        <v>46113</v>
      </c>
      <c r="D1275" s="299" t="s">
        <v>320</v>
      </c>
      <c r="E1275" s="331">
        <v>21.25</v>
      </c>
      <c r="F1275" s="331"/>
      <c r="G1275" s="333">
        <f t="shared" si="35"/>
        <v>2658.0999999999872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25">
      <c r="A1276" s="329" t="s">
        <v>289</v>
      </c>
      <c r="B1276" s="330">
        <v>2</v>
      </c>
      <c r="C1276" s="298">
        <v>46113</v>
      </c>
      <c r="D1276" s="299" t="s">
        <v>375</v>
      </c>
      <c r="E1276" s="331">
        <v>42.9</v>
      </c>
      <c r="F1276" s="331"/>
      <c r="G1276" s="333">
        <f t="shared" si="35"/>
        <v>2679.3499999999872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25">
      <c r="A1277" s="329" t="s">
        <v>284</v>
      </c>
      <c r="B1277" s="330">
        <v>37</v>
      </c>
      <c r="C1277" s="298">
        <v>46112</v>
      </c>
      <c r="D1277" s="299" t="s">
        <v>376</v>
      </c>
      <c r="E1277" s="331">
        <v>4309.58</v>
      </c>
      <c r="F1277" s="331"/>
      <c r="G1277" s="333">
        <f t="shared" si="35"/>
        <v>2722.2499999999873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25">
      <c r="A1278" s="329" t="s">
        <v>286</v>
      </c>
      <c r="B1278" s="330">
        <v>25</v>
      </c>
      <c r="C1278" s="298">
        <v>46112</v>
      </c>
      <c r="D1278" s="298" t="s">
        <v>204</v>
      </c>
      <c r="E1278" s="331">
        <v>350</v>
      </c>
      <c r="F1278" s="331"/>
      <c r="G1278" s="333">
        <f t="shared" si="35"/>
        <v>7031.8299999999872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25">
      <c r="A1279" s="329" t="s">
        <v>286</v>
      </c>
      <c r="B1279" s="330">
        <v>26</v>
      </c>
      <c r="C1279" s="298">
        <v>46112</v>
      </c>
      <c r="D1279" s="298" t="s">
        <v>205</v>
      </c>
      <c r="E1279" s="331">
        <v>320</v>
      </c>
      <c r="F1279" s="331"/>
      <c r="G1279" s="333">
        <f t="shared" si="35"/>
        <v>7381.8299999999872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25">
      <c r="A1280" s="329" t="s">
        <v>286</v>
      </c>
      <c r="B1280" s="330">
        <v>27</v>
      </c>
      <c r="C1280" s="298">
        <v>46112</v>
      </c>
      <c r="D1280" s="298" t="s">
        <v>206</v>
      </c>
      <c r="E1280" s="331">
        <v>25</v>
      </c>
      <c r="F1280" s="331"/>
      <c r="G1280" s="333">
        <f t="shared" si="35"/>
        <v>7701.8299999999872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25">
      <c r="A1281" s="329" t="s">
        <v>286</v>
      </c>
      <c r="B1281" s="330">
        <v>28</v>
      </c>
      <c r="C1281" s="298">
        <v>46112</v>
      </c>
      <c r="D1281" s="298" t="s">
        <v>207</v>
      </c>
      <c r="E1281" s="331">
        <v>25</v>
      </c>
      <c r="F1281" s="331"/>
      <c r="G1281" s="333">
        <f t="shared" si="35"/>
        <v>7726.8299999999872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25">
      <c r="A1282" s="329" t="s">
        <v>286</v>
      </c>
      <c r="B1282" s="330">
        <v>29</v>
      </c>
      <c r="C1282" s="298">
        <v>46112</v>
      </c>
      <c r="D1282" s="298" t="s">
        <v>208</v>
      </c>
      <c r="E1282" s="331">
        <v>45</v>
      </c>
      <c r="F1282" s="331"/>
      <c r="G1282" s="333">
        <f t="shared" si="35"/>
        <v>7751.8299999999872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25">
      <c r="A1283" s="329" t="s">
        <v>286</v>
      </c>
      <c r="B1283" s="330">
        <v>30</v>
      </c>
      <c r="C1283" s="298">
        <v>46112</v>
      </c>
      <c r="D1283" s="298" t="s">
        <v>209</v>
      </c>
      <c r="E1283" s="331">
        <v>400</v>
      </c>
      <c r="F1283" s="331"/>
      <c r="G1283" s="333">
        <f t="shared" si="35"/>
        <v>7796.8299999999872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25">
      <c r="A1284" s="329" t="s">
        <v>286</v>
      </c>
      <c r="B1284" s="330">
        <v>31</v>
      </c>
      <c r="C1284" s="298">
        <v>46112</v>
      </c>
      <c r="D1284" s="298" t="s">
        <v>210</v>
      </c>
      <c r="E1284" s="331">
        <v>375</v>
      </c>
      <c r="F1284" s="331"/>
      <c r="G1284" s="333">
        <f t="shared" si="35"/>
        <v>8196.8299999999872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25">
      <c r="A1285" s="329" t="s">
        <v>286</v>
      </c>
      <c r="B1285" s="330">
        <v>32</v>
      </c>
      <c r="C1285" s="298">
        <v>46112</v>
      </c>
      <c r="D1285" s="298" t="s">
        <v>211</v>
      </c>
      <c r="E1285" s="331">
        <v>100</v>
      </c>
      <c r="F1285" s="331"/>
      <c r="G1285" s="333">
        <f t="shared" si="35"/>
        <v>8571.8299999999872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25">
      <c r="A1286" s="329" t="s">
        <v>286</v>
      </c>
      <c r="B1286" s="330">
        <v>33</v>
      </c>
      <c r="C1286" s="298">
        <v>46112</v>
      </c>
      <c r="D1286" s="298" t="s">
        <v>212</v>
      </c>
      <c r="E1286" s="331">
        <v>85</v>
      </c>
      <c r="F1286" s="331"/>
      <c r="G1286" s="333">
        <f t="shared" si="35"/>
        <v>8671.8299999999872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25">
      <c r="A1287" s="329" t="s">
        <v>286</v>
      </c>
      <c r="B1287" s="330">
        <v>34</v>
      </c>
      <c r="C1287" s="298">
        <v>46112</v>
      </c>
      <c r="D1287" s="298" t="s">
        <v>213</v>
      </c>
      <c r="E1287" s="331">
        <v>230</v>
      </c>
      <c r="F1287" s="331"/>
      <c r="G1287" s="333">
        <f t="shared" si="35"/>
        <v>8756.8299999999872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25">
      <c r="A1288" s="329" t="s">
        <v>286</v>
      </c>
      <c r="B1288" s="330">
        <v>35</v>
      </c>
      <c r="C1288" s="298">
        <v>46112</v>
      </c>
      <c r="D1288" s="298" t="s">
        <v>214</v>
      </c>
      <c r="E1288" s="331">
        <v>45</v>
      </c>
      <c r="F1288" s="331"/>
      <c r="G1288" s="333">
        <f t="shared" si="35"/>
        <v>8986.8299999999872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25">
      <c r="A1289" s="329" t="s">
        <v>289</v>
      </c>
      <c r="B1289" s="330">
        <v>6</v>
      </c>
      <c r="C1289" s="298">
        <v>46112</v>
      </c>
      <c r="D1289" s="298" t="s">
        <v>377</v>
      </c>
      <c r="E1289" s="331">
        <v>40</v>
      </c>
      <c r="F1289" s="331"/>
      <c r="G1289" s="333">
        <f t="shared" si="35"/>
        <v>9031.8299999999872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25">
      <c r="A1290" s="329" t="s">
        <v>294</v>
      </c>
      <c r="B1290" s="330">
        <v>42</v>
      </c>
      <c r="C1290" s="298">
        <v>46112</v>
      </c>
      <c r="D1290" s="298" t="s">
        <v>200</v>
      </c>
      <c r="E1290" s="331">
        <v>59</v>
      </c>
      <c r="F1290" s="331"/>
      <c r="G1290" s="333">
        <f t="shared" si="35"/>
        <v>9071.8299999999872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25">
      <c r="A1291" s="329" t="s">
        <v>294</v>
      </c>
      <c r="B1291" s="330">
        <v>43</v>
      </c>
      <c r="C1291" s="298">
        <v>46112</v>
      </c>
      <c r="D1291" s="298" t="s">
        <v>201</v>
      </c>
      <c r="E1291" s="331">
        <v>42.84</v>
      </c>
      <c r="F1291" s="331"/>
      <c r="G1291" s="333">
        <f t="shared" si="35"/>
        <v>9130.8299999999872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25">
      <c r="A1292" s="329" t="s">
        <v>289</v>
      </c>
      <c r="B1292" s="330">
        <v>6</v>
      </c>
      <c r="C1292" s="298">
        <v>46112</v>
      </c>
      <c r="D1292" s="298" t="s">
        <v>300</v>
      </c>
      <c r="E1292" s="331">
        <v>57.21</v>
      </c>
      <c r="F1292" s="331"/>
      <c r="G1292" s="333">
        <f t="shared" si="35"/>
        <v>9173.6699999999873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25">
      <c r="A1293" s="329" t="s">
        <v>289</v>
      </c>
      <c r="B1293" s="330">
        <v>8</v>
      </c>
      <c r="C1293" s="298">
        <v>46112</v>
      </c>
      <c r="D1293" s="298" t="s">
        <v>296</v>
      </c>
      <c r="E1293" s="331">
        <v>11.18</v>
      </c>
      <c r="F1293" s="331"/>
      <c r="G1293" s="333">
        <f t="shared" si="35"/>
        <v>9230.8799999999865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25">
      <c r="A1294" s="329" t="s">
        <v>294</v>
      </c>
      <c r="B1294" s="330">
        <v>10</v>
      </c>
      <c r="C1294" s="298">
        <v>46112</v>
      </c>
      <c r="D1294" s="298" t="s">
        <v>176</v>
      </c>
      <c r="E1294" s="331">
        <v>17.899999999999999</v>
      </c>
      <c r="F1294" s="331"/>
      <c r="G1294" s="333">
        <f t="shared" si="35"/>
        <v>9242.0599999999868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25">
      <c r="A1295" s="329" t="s">
        <v>289</v>
      </c>
      <c r="B1295" s="330">
        <v>2</v>
      </c>
      <c r="C1295" s="298">
        <v>46111</v>
      </c>
      <c r="D1295" s="298" t="s">
        <v>334</v>
      </c>
      <c r="E1295" s="331">
        <v>23.83</v>
      </c>
      <c r="F1295" s="331"/>
      <c r="G1295" s="333">
        <f t="shared" si="35"/>
        <v>9259.9599999999864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25">
      <c r="A1296" s="329" t="s">
        <v>291</v>
      </c>
      <c r="B1296" s="330">
        <v>38</v>
      </c>
      <c r="C1296" s="298">
        <v>46111</v>
      </c>
      <c r="D1296" s="299" t="s">
        <v>293</v>
      </c>
      <c r="E1296" s="331"/>
      <c r="F1296" s="331">
        <v>4278.1400000000003</v>
      </c>
      <c r="G1296" s="333">
        <f t="shared" si="35"/>
        <v>9283.7899999999863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25">
      <c r="A1297" s="329" t="s">
        <v>289</v>
      </c>
      <c r="B1297" s="330">
        <v>3</v>
      </c>
      <c r="C1297" s="298">
        <v>46111</v>
      </c>
      <c r="D1297" s="299" t="s">
        <v>350</v>
      </c>
      <c r="E1297" s="331">
        <v>30</v>
      </c>
      <c r="F1297" s="331"/>
      <c r="G1297" s="333">
        <f t="shared" si="35"/>
        <v>5005.649999999986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25">
      <c r="A1298" s="329" t="s">
        <v>289</v>
      </c>
      <c r="B1298" s="330">
        <v>6</v>
      </c>
      <c r="C1298" s="298">
        <v>46111</v>
      </c>
      <c r="D1298" s="299" t="s">
        <v>300</v>
      </c>
      <c r="E1298" s="331">
        <v>15.96</v>
      </c>
      <c r="F1298" s="331"/>
      <c r="G1298" s="333">
        <f t="shared" si="35"/>
        <v>5035.649999999986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25">
      <c r="A1299" s="329" t="s">
        <v>289</v>
      </c>
      <c r="B1299" s="330">
        <v>3</v>
      </c>
      <c r="C1299" s="298">
        <v>46111</v>
      </c>
      <c r="D1299" s="299" t="s">
        <v>378</v>
      </c>
      <c r="E1299" s="331">
        <v>18.96</v>
      </c>
      <c r="F1299" s="331"/>
      <c r="G1299" s="333">
        <f t="shared" si="35"/>
        <v>5051.609999999986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25">
      <c r="A1300" s="329" t="s">
        <v>289</v>
      </c>
      <c r="B1300" s="330">
        <v>1</v>
      </c>
      <c r="C1300" s="298">
        <v>46110</v>
      </c>
      <c r="D1300" s="299" t="s">
        <v>311</v>
      </c>
      <c r="E1300" s="331">
        <v>144.22</v>
      </c>
      <c r="F1300" s="331"/>
      <c r="G1300" s="333">
        <f t="shared" si="35"/>
        <v>5070.5699999999861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25">
      <c r="A1301" s="329" t="s">
        <v>289</v>
      </c>
      <c r="B1301" s="330">
        <v>7</v>
      </c>
      <c r="C1301" s="298">
        <v>46110</v>
      </c>
      <c r="D1301" s="299" t="s">
        <v>379</v>
      </c>
      <c r="E1301" s="331">
        <v>181.04</v>
      </c>
      <c r="F1301" s="331"/>
      <c r="G1301" s="333">
        <f t="shared" si="35"/>
        <v>5214.7899999999863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25">
      <c r="A1302" s="329" t="s">
        <v>289</v>
      </c>
      <c r="B1302" s="330">
        <v>6</v>
      </c>
      <c r="C1302" s="298">
        <v>46110</v>
      </c>
      <c r="D1302" s="299" t="s">
        <v>380</v>
      </c>
      <c r="E1302" s="331">
        <v>196.9</v>
      </c>
      <c r="F1302" s="331"/>
      <c r="G1302" s="333">
        <f t="shared" si="35"/>
        <v>5395.8299999999863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25">
      <c r="A1303" s="329" t="s">
        <v>289</v>
      </c>
      <c r="B1303" s="330">
        <v>3</v>
      </c>
      <c r="C1303" s="298">
        <v>46110</v>
      </c>
      <c r="D1303" s="299" t="s">
        <v>381</v>
      </c>
      <c r="E1303" s="331">
        <v>7.5</v>
      </c>
      <c r="F1303" s="331"/>
      <c r="G1303" s="333">
        <f t="shared" si="35"/>
        <v>5592.7299999999859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25">
      <c r="A1304" s="329" t="s">
        <v>289</v>
      </c>
      <c r="B1304" s="330">
        <v>8</v>
      </c>
      <c r="C1304" s="298">
        <v>46109</v>
      </c>
      <c r="D1304" s="299" t="s">
        <v>319</v>
      </c>
      <c r="E1304" s="331">
        <v>11.7</v>
      </c>
      <c r="F1304" s="331"/>
      <c r="G1304" s="333">
        <f t="shared" si="35"/>
        <v>5600.2299999999859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25">
      <c r="A1305" s="329" t="s">
        <v>289</v>
      </c>
      <c r="B1305" s="330">
        <v>2</v>
      </c>
      <c r="C1305" s="298">
        <v>46109</v>
      </c>
      <c r="D1305" s="299" t="s">
        <v>308</v>
      </c>
      <c r="E1305" s="331">
        <v>210.76</v>
      </c>
      <c r="F1305" s="331"/>
      <c r="G1305" s="333">
        <f t="shared" si="35"/>
        <v>5611.9299999999857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25">
      <c r="A1306" s="329" t="s">
        <v>289</v>
      </c>
      <c r="B1306" s="330">
        <v>4</v>
      </c>
      <c r="C1306" s="298">
        <v>46109</v>
      </c>
      <c r="D1306" s="299" t="s">
        <v>310</v>
      </c>
      <c r="E1306" s="331">
        <v>46.9</v>
      </c>
      <c r="F1306" s="331"/>
      <c r="G1306" s="333">
        <f t="shared" si="35"/>
        <v>5822.689999999986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25">
      <c r="A1307" s="329" t="s">
        <v>289</v>
      </c>
      <c r="B1307" s="330">
        <v>1</v>
      </c>
      <c r="C1307" s="298">
        <v>46109</v>
      </c>
      <c r="D1307" s="299" t="s">
        <v>329</v>
      </c>
      <c r="E1307" s="331">
        <v>179.1</v>
      </c>
      <c r="F1307" s="331"/>
      <c r="G1307" s="333">
        <f t="shared" si="35"/>
        <v>5869.5899999999856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25">
      <c r="A1308" s="329" t="s">
        <v>289</v>
      </c>
      <c r="B1308" s="330">
        <v>8</v>
      </c>
      <c r="C1308" s="298">
        <v>46109</v>
      </c>
      <c r="D1308" s="299" t="s">
        <v>308</v>
      </c>
      <c r="E1308" s="331">
        <v>31.97</v>
      </c>
      <c r="F1308" s="331"/>
      <c r="G1308" s="333">
        <f t="shared" si="35"/>
        <v>6048.689999999986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25">
      <c r="A1309" s="329" t="s">
        <v>289</v>
      </c>
      <c r="B1309" s="330">
        <v>8</v>
      </c>
      <c r="C1309" s="298">
        <v>46109</v>
      </c>
      <c r="D1309" s="299" t="s">
        <v>308</v>
      </c>
      <c r="E1309" s="331">
        <v>12.19</v>
      </c>
      <c r="F1309" s="331"/>
      <c r="G1309" s="333">
        <f t="shared" si="35"/>
        <v>6080.6599999999862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25">
      <c r="A1310" s="329" t="s">
        <v>291</v>
      </c>
      <c r="B1310" s="330">
        <v>41</v>
      </c>
      <c r="C1310" s="298">
        <v>46108</v>
      </c>
      <c r="D1310" s="299" t="s">
        <v>382</v>
      </c>
      <c r="E1310" s="331"/>
      <c r="F1310" s="331">
        <v>400</v>
      </c>
      <c r="G1310" s="333">
        <f t="shared" si="35"/>
        <v>6092.8499999999858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25">
      <c r="A1311" s="329" t="s">
        <v>289</v>
      </c>
      <c r="B1311" s="330">
        <v>2</v>
      </c>
      <c r="C1311" s="298">
        <v>46108</v>
      </c>
      <c r="D1311" s="299" t="s">
        <v>301</v>
      </c>
      <c r="E1311" s="331">
        <v>19.5</v>
      </c>
      <c r="F1311" s="331"/>
      <c r="G1311" s="333">
        <f t="shared" si="35"/>
        <v>5692.8499999999858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25">
      <c r="A1312" s="329" t="s">
        <v>289</v>
      </c>
      <c r="B1312" s="330">
        <v>2</v>
      </c>
      <c r="C1312" s="298">
        <v>46108</v>
      </c>
      <c r="D1312" s="299" t="s">
        <v>296</v>
      </c>
      <c r="E1312" s="331">
        <v>11.48</v>
      </c>
      <c r="F1312" s="331"/>
      <c r="G1312" s="333">
        <f t="shared" si="35"/>
        <v>5712.3499999999858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25">
      <c r="A1313" s="329" t="s">
        <v>289</v>
      </c>
      <c r="B1313" s="330">
        <v>8</v>
      </c>
      <c r="C1313" s="298">
        <v>46108</v>
      </c>
      <c r="D1313" s="299" t="s">
        <v>334</v>
      </c>
      <c r="E1313" s="331">
        <v>11.46</v>
      </c>
      <c r="F1313" s="331"/>
      <c r="G1313" s="333">
        <f t="shared" si="35"/>
        <v>5723.8299999999854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25">
      <c r="A1314" s="329" t="s">
        <v>289</v>
      </c>
      <c r="B1314" s="330">
        <v>4</v>
      </c>
      <c r="C1314" s="298">
        <v>46108</v>
      </c>
      <c r="D1314" s="299" t="s">
        <v>334</v>
      </c>
      <c r="E1314" s="331">
        <v>38.21</v>
      </c>
      <c r="F1314" s="331"/>
      <c r="G1314" s="333">
        <f t="shared" si="35"/>
        <v>5735.2899999999854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25">
      <c r="A1315" s="329" t="s">
        <v>289</v>
      </c>
      <c r="B1315" s="330">
        <v>2</v>
      </c>
      <c r="C1315" s="298">
        <v>46108</v>
      </c>
      <c r="D1315" s="299" t="s">
        <v>383</v>
      </c>
      <c r="E1315" s="331">
        <v>69.95</v>
      </c>
      <c r="F1315" s="331"/>
      <c r="G1315" s="333">
        <f t="shared" si="35"/>
        <v>5773.4999999999854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25">
      <c r="A1316" s="329" t="s">
        <v>289</v>
      </c>
      <c r="B1316" s="330">
        <v>3</v>
      </c>
      <c r="C1316" s="298">
        <v>46108</v>
      </c>
      <c r="D1316" s="299" t="s">
        <v>347</v>
      </c>
      <c r="E1316" s="331">
        <v>10.78</v>
      </c>
      <c r="F1316" s="331"/>
      <c r="G1316" s="333">
        <f t="shared" si="35"/>
        <v>5843.4499999999853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25">
      <c r="A1317" s="329" t="s">
        <v>289</v>
      </c>
      <c r="B1317" s="330">
        <v>6</v>
      </c>
      <c r="C1317" s="298">
        <v>46108</v>
      </c>
      <c r="D1317" s="299" t="s">
        <v>300</v>
      </c>
      <c r="E1317" s="331">
        <v>15.84</v>
      </c>
      <c r="F1317" s="331"/>
      <c r="G1317" s="333">
        <f t="shared" si="35"/>
        <v>5854.229999999985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25">
      <c r="A1318" s="329" t="s">
        <v>289</v>
      </c>
      <c r="B1318" s="330">
        <v>8</v>
      </c>
      <c r="C1318" s="298">
        <v>46108</v>
      </c>
      <c r="D1318" s="299" t="s">
        <v>384</v>
      </c>
      <c r="E1318" s="331">
        <v>22.48</v>
      </c>
      <c r="F1318" s="331"/>
      <c r="G1318" s="333">
        <f t="shared" si="35"/>
        <v>5870.0699999999852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25">
      <c r="A1319" s="329" t="s">
        <v>289</v>
      </c>
      <c r="B1319" s="330">
        <v>2</v>
      </c>
      <c r="C1319" s="298">
        <v>46107</v>
      </c>
      <c r="D1319" s="299" t="s">
        <v>357</v>
      </c>
      <c r="E1319" s="331">
        <v>11.17</v>
      </c>
      <c r="F1319" s="331"/>
      <c r="G1319" s="333">
        <f t="shared" si="35"/>
        <v>5892.5499999999847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25">
      <c r="A1320" s="329" t="s">
        <v>289</v>
      </c>
      <c r="B1320" s="330">
        <v>2</v>
      </c>
      <c r="C1320" s="298">
        <v>46107</v>
      </c>
      <c r="D1320" s="299" t="s">
        <v>385</v>
      </c>
      <c r="E1320" s="331">
        <v>14.38</v>
      </c>
      <c r="F1320" s="331"/>
      <c r="G1320" s="333">
        <f t="shared" si="35"/>
        <v>5903.7199999999848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25">
      <c r="A1321" s="329" t="s">
        <v>289</v>
      </c>
      <c r="B1321" s="330">
        <v>8</v>
      </c>
      <c r="C1321" s="298">
        <v>46107</v>
      </c>
      <c r="D1321" s="299" t="s">
        <v>386</v>
      </c>
      <c r="E1321" s="331">
        <v>45</v>
      </c>
      <c r="F1321" s="331"/>
      <c r="G1321" s="333">
        <f t="shared" si="35"/>
        <v>5918.0999999999849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25">
      <c r="A1322" s="329" t="s">
        <v>289</v>
      </c>
      <c r="B1322" s="330">
        <v>2</v>
      </c>
      <c r="C1322" s="298">
        <v>46107</v>
      </c>
      <c r="D1322" s="299" t="s">
        <v>324</v>
      </c>
      <c r="E1322" s="331">
        <v>9.0299999999999994</v>
      </c>
      <c r="F1322" s="331"/>
      <c r="G1322" s="333">
        <f t="shared" si="35"/>
        <v>5963.0999999999849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25">
      <c r="A1323" s="329" t="s">
        <v>289</v>
      </c>
      <c r="B1323" s="330">
        <v>2</v>
      </c>
      <c r="C1323" s="298">
        <v>46107</v>
      </c>
      <c r="D1323" s="299" t="s">
        <v>301</v>
      </c>
      <c r="E1323" s="331">
        <v>30</v>
      </c>
      <c r="F1323" s="331"/>
      <c r="G1323" s="333">
        <f t="shared" si="35"/>
        <v>5972.1299999999846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25">
      <c r="A1324" s="329" t="s">
        <v>289</v>
      </c>
      <c r="B1324" s="330">
        <v>6</v>
      </c>
      <c r="C1324" s="298">
        <v>46106</v>
      </c>
      <c r="D1324" s="299" t="s">
        <v>387</v>
      </c>
      <c r="E1324" s="331">
        <v>12</v>
      </c>
      <c r="F1324" s="331"/>
      <c r="G1324" s="333">
        <f t="shared" si="35"/>
        <v>6002.1299999999846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25">
      <c r="A1325" s="329" t="s">
        <v>289</v>
      </c>
      <c r="B1325" s="330">
        <v>6</v>
      </c>
      <c r="C1325" s="298">
        <v>46106</v>
      </c>
      <c r="D1325" s="299" t="s">
        <v>388</v>
      </c>
      <c r="E1325" s="331">
        <v>20</v>
      </c>
      <c r="F1325" s="331"/>
      <c r="G1325" s="333">
        <f t="shared" si="35"/>
        <v>6014.1299999999846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25">
      <c r="A1326" s="329" t="s">
        <v>289</v>
      </c>
      <c r="B1326" s="330">
        <v>2</v>
      </c>
      <c r="C1326" s="298">
        <v>46106</v>
      </c>
      <c r="D1326" s="299" t="s">
        <v>296</v>
      </c>
      <c r="E1326" s="331">
        <v>21.05</v>
      </c>
      <c r="F1326" s="331"/>
      <c r="G1326" s="333">
        <f t="shared" si="35"/>
        <v>6034.1299999999846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25">
      <c r="A1327" s="329" t="s">
        <v>289</v>
      </c>
      <c r="B1327" s="330">
        <v>4</v>
      </c>
      <c r="C1327" s="298">
        <v>46106</v>
      </c>
      <c r="D1327" s="299" t="s">
        <v>296</v>
      </c>
      <c r="E1327" s="331">
        <v>38.58</v>
      </c>
      <c r="F1327" s="331"/>
      <c r="G1327" s="333">
        <f t="shared" si="35"/>
        <v>6055.1799999999848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25">
      <c r="A1328" s="329" t="s">
        <v>294</v>
      </c>
      <c r="B1328" s="330">
        <v>12</v>
      </c>
      <c r="C1328" s="298">
        <v>46106</v>
      </c>
      <c r="D1328" s="299" t="s">
        <v>314</v>
      </c>
      <c r="E1328" s="331">
        <v>204.47</v>
      </c>
      <c r="F1328" s="331"/>
      <c r="G1328" s="333">
        <f t="shared" si="35"/>
        <v>6093.7599999999848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25">
      <c r="A1329" s="329" t="s">
        <v>294</v>
      </c>
      <c r="B1329" s="330">
        <v>24</v>
      </c>
      <c r="C1329" s="298">
        <v>46105</v>
      </c>
      <c r="D1329" s="299" t="s">
        <v>858</v>
      </c>
      <c r="E1329" s="331">
        <v>86.58</v>
      </c>
      <c r="F1329" s="331"/>
      <c r="G1329" s="333">
        <f t="shared" si="35"/>
        <v>6298.229999999985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25">
      <c r="A1330" s="329" t="s">
        <v>289</v>
      </c>
      <c r="B1330" s="330">
        <v>6</v>
      </c>
      <c r="C1330" s="298">
        <v>46105</v>
      </c>
      <c r="D1330" s="299" t="s">
        <v>388</v>
      </c>
      <c r="E1330" s="331">
        <v>20</v>
      </c>
      <c r="F1330" s="331"/>
      <c r="G1330" s="333">
        <f t="shared" si="35"/>
        <v>6384.8099999999849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25">
      <c r="A1331" s="329" t="s">
        <v>289</v>
      </c>
      <c r="B1331" s="330">
        <v>2</v>
      </c>
      <c r="C1331" s="298">
        <v>46105</v>
      </c>
      <c r="D1331" s="299" t="s">
        <v>389</v>
      </c>
      <c r="E1331" s="331">
        <v>15.29</v>
      </c>
      <c r="F1331" s="331"/>
      <c r="G1331" s="333">
        <f t="shared" si="35"/>
        <v>6404.8099999999849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25">
      <c r="A1332" s="329" t="s">
        <v>289</v>
      </c>
      <c r="B1332" s="330">
        <v>8</v>
      </c>
      <c r="C1332" s="298">
        <v>46105</v>
      </c>
      <c r="D1332" s="299" t="s">
        <v>308</v>
      </c>
      <c r="E1332" s="331">
        <v>47.99</v>
      </c>
      <c r="F1332" s="331"/>
      <c r="G1332" s="333">
        <f t="shared" si="35"/>
        <v>6420.0999999999849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25">
      <c r="A1333" s="329" t="s">
        <v>294</v>
      </c>
      <c r="B1333" s="330">
        <v>23</v>
      </c>
      <c r="C1333" s="298">
        <v>46104</v>
      </c>
      <c r="D1333" s="299" t="s">
        <v>67</v>
      </c>
      <c r="E1333" s="331">
        <v>650.88</v>
      </c>
      <c r="F1333" s="331"/>
      <c r="G1333" s="333">
        <f t="shared" si="35"/>
        <v>6468.0899999999847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25">
      <c r="A1334" s="329" t="s">
        <v>289</v>
      </c>
      <c r="B1334" s="330">
        <v>2</v>
      </c>
      <c r="C1334" s="298">
        <v>46104</v>
      </c>
      <c r="D1334" s="299" t="s">
        <v>390</v>
      </c>
      <c r="E1334" s="331">
        <v>46</v>
      </c>
      <c r="F1334" s="331"/>
      <c r="G1334" s="333">
        <f t="shared" si="35"/>
        <v>7118.9699999999848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25">
      <c r="A1335" s="329" t="s">
        <v>289</v>
      </c>
      <c r="B1335" s="330">
        <v>2</v>
      </c>
      <c r="C1335" s="298">
        <v>46103</v>
      </c>
      <c r="D1335" s="299" t="s">
        <v>391</v>
      </c>
      <c r="E1335" s="331">
        <v>24.81</v>
      </c>
      <c r="F1335" s="331"/>
      <c r="G1335" s="333">
        <f t="shared" si="35"/>
        <v>7164.9699999999848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25">
      <c r="A1336" s="329" t="s">
        <v>289</v>
      </c>
      <c r="B1336" s="330">
        <v>4</v>
      </c>
      <c r="C1336" s="298">
        <v>46103</v>
      </c>
      <c r="D1336" s="299" t="s">
        <v>296</v>
      </c>
      <c r="E1336" s="331">
        <v>28.77</v>
      </c>
      <c r="F1336" s="331"/>
      <c r="G1336" s="333">
        <f t="shared" si="35"/>
        <v>7189.7799999999852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25">
      <c r="A1337" s="329" t="s">
        <v>289</v>
      </c>
      <c r="B1337" s="330">
        <v>8</v>
      </c>
      <c r="C1337" s="298">
        <v>46103</v>
      </c>
      <c r="D1337" s="299" t="s">
        <v>296</v>
      </c>
      <c r="E1337" s="331">
        <v>11.9</v>
      </c>
      <c r="F1337" s="331"/>
      <c r="G1337" s="333">
        <f t="shared" si="35"/>
        <v>7218.5499999999856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25">
      <c r="A1338" s="329" t="s">
        <v>289</v>
      </c>
      <c r="B1338" s="330">
        <v>1</v>
      </c>
      <c r="C1338" s="298">
        <v>46103</v>
      </c>
      <c r="D1338" s="299" t="s">
        <v>300</v>
      </c>
      <c r="E1338" s="331">
        <v>42.59</v>
      </c>
      <c r="F1338" s="331"/>
      <c r="G1338" s="333">
        <f t="shared" si="35"/>
        <v>7230.4499999999853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25">
      <c r="A1339" s="329" t="s">
        <v>289</v>
      </c>
      <c r="B1339" s="330">
        <v>6</v>
      </c>
      <c r="C1339" s="298">
        <v>46103</v>
      </c>
      <c r="D1339" s="299" t="s">
        <v>300</v>
      </c>
      <c r="E1339" s="331">
        <v>17.579999999999998</v>
      </c>
      <c r="F1339" s="331"/>
      <c r="G1339" s="333">
        <f t="shared" si="35"/>
        <v>7273.0399999999854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25">
      <c r="A1340" s="329" t="s">
        <v>289</v>
      </c>
      <c r="B1340" s="330">
        <v>1</v>
      </c>
      <c r="C1340" s="298">
        <v>46103</v>
      </c>
      <c r="D1340" s="299" t="s">
        <v>300</v>
      </c>
      <c r="E1340" s="331">
        <v>11.99</v>
      </c>
      <c r="F1340" s="331"/>
      <c r="G1340" s="333">
        <f t="shared" si="35"/>
        <v>7290.6199999999853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25">
      <c r="A1341" s="329" t="s">
        <v>289</v>
      </c>
      <c r="B1341" s="330">
        <v>1</v>
      </c>
      <c r="C1341" s="298">
        <v>46103</v>
      </c>
      <c r="D1341" s="299" t="s">
        <v>311</v>
      </c>
      <c r="E1341" s="331">
        <v>81.31</v>
      </c>
      <c r="F1341" s="331"/>
      <c r="G1341" s="333">
        <f t="shared" si="35"/>
        <v>7302.6099999999851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25">
      <c r="A1342" s="329" t="s">
        <v>289</v>
      </c>
      <c r="B1342" s="330">
        <v>1</v>
      </c>
      <c r="C1342" s="298">
        <v>46103</v>
      </c>
      <c r="D1342" s="299" t="s">
        <v>392</v>
      </c>
      <c r="E1342" s="331">
        <v>38.44</v>
      </c>
      <c r="F1342" s="331"/>
      <c r="G1342" s="333">
        <f t="shared" si="35"/>
        <v>7383.9199999999855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25">
      <c r="A1343" s="329" t="s">
        <v>289</v>
      </c>
      <c r="B1343" s="330">
        <v>2</v>
      </c>
      <c r="C1343" s="298">
        <v>46103</v>
      </c>
      <c r="D1343" s="299" t="s">
        <v>393</v>
      </c>
      <c r="E1343" s="331">
        <v>35.700000000000003</v>
      </c>
      <c r="F1343" s="331"/>
      <c r="G1343" s="333">
        <f t="shared" si="35"/>
        <v>7422.3599999999851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25">
      <c r="A1344" s="329" t="s">
        <v>289</v>
      </c>
      <c r="B1344" s="330">
        <v>6</v>
      </c>
      <c r="C1344" s="298">
        <v>46102</v>
      </c>
      <c r="D1344" s="299" t="s">
        <v>300</v>
      </c>
      <c r="E1344" s="331">
        <v>10.64</v>
      </c>
      <c r="F1344" s="331"/>
      <c r="G1344" s="333">
        <f t="shared" si="35"/>
        <v>7458.0599999999849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25">
      <c r="A1345" s="329" t="s">
        <v>289</v>
      </c>
      <c r="B1345" s="330">
        <v>1</v>
      </c>
      <c r="C1345" s="298">
        <v>46102</v>
      </c>
      <c r="D1345" s="299" t="s">
        <v>300</v>
      </c>
      <c r="E1345" s="331">
        <v>28.69</v>
      </c>
      <c r="F1345" s="331"/>
      <c r="G1345" s="333">
        <f t="shared" si="35"/>
        <v>7468.6999999999853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25">
      <c r="A1346" s="329" t="s">
        <v>289</v>
      </c>
      <c r="B1346" s="330">
        <v>3</v>
      </c>
      <c r="C1346" s="298">
        <v>46102</v>
      </c>
      <c r="D1346" s="299" t="s">
        <v>347</v>
      </c>
      <c r="E1346" s="331">
        <v>11.59</v>
      </c>
      <c r="F1346" s="331"/>
      <c r="G1346" s="333">
        <f t="shared" si="35"/>
        <v>7497.3899999999849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25">
      <c r="A1347" s="329" t="s">
        <v>291</v>
      </c>
      <c r="B1347" s="330">
        <v>41</v>
      </c>
      <c r="C1347" s="298">
        <v>46102</v>
      </c>
      <c r="D1347" s="299" t="s">
        <v>382</v>
      </c>
      <c r="E1347" s="331"/>
      <c r="F1347" s="331">
        <v>400</v>
      </c>
      <c r="G1347" s="333">
        <f t="shared" si="35"/>
        <v>7508.979999999985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25">
      <c r="A1348" s="329" t="s">
        <v>289</v>
      </c>
      <c r="B1348" s="330">
        <v>5</v>
      </c>
      <c r="C1348" s="298">
        <v>46102</v>
      </c>
      <c r="D1348" s="299" t="s">
        <v>394</v>
      </c>
      <c r="E1348" s="331">
        <v>170</v>
      </c>
      <c r="F1348" s="331"/>
      <c r="G1348" s="333">
        <f t="shared" si="35"/>
        <v>7108.979999999985</v>
      </c>
      <c r="H1348" s="334" t="s">
        <v>298</v>
      </c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25">
      <c r="A1349" s="329" t="s">
        <v>289</v>
      </c>
      <c r="B1349" s="330">
        <v>5</v>
      </c>
      <c r="C1349" s="298">
        <v>46102</v>
      </c>
      <c r="D1349" s="299" t="s">
        <v>353</v>
      </c>
      <c r="E1349" s="331">
        <v>70</v>
      </c>
      <c r="F1349" s="331"/>
      <c r="G1349" s="333">
        <f t="shared" si="35"/>
        <v>7278.979999999985</v>
      </c>
      <c r="H1349" s="334" t="s">
        <v>298</v>
      </c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25">
      <c r="A1350" s="329" t="s">
        <v>289</v>
      </c>
      <c r="B1350" s="330">
        <v>5</v>
      </c>
      <c r="C1350" s="298">
        <v>46102</v>
      </c>
      <c r="D1350" s="299" t="s">
        <v>395</v>
      </c>
      <c r="E1350" s="331">
        <v>40</v>
      </c>
      <c r="F1350" s="331"/>
      <c r="G1350" s="333">
        <f t="shared" ref="G1350:G1604" si="36">G1351-E1350+F1350</f>
        <v>7348.979999999985</v>
      </c>
      <c r="H1350" s="334" t="s">
        <v>298</v>
      </c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25">
      <c r="A1351" s="329" t="s">
        <v>289</v>
      </c>
      <c r="B1351" s="330">
        <v>3</v>
      </c>
      <c r="C1351" s="298">
        <v>46102</v>
      </c>
      <c r="D1351" s="299" t="s">
        <v>347</v>
      </c>
      <c r="E1351" s="331">
        <v>25</v>
      </c>
      <c r="F1351" s="331"/>
      <c r="G1351" s="333">
        <f t="shared" si="36"/>
        <v>7388.979999999985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25">
      <c r="A1352" s="329" t="s">
        <v>289</v>
      </c>
      <c r="B1352" s="330">
        <v>1</v>
      </c>
      <c r="C1352" s="298">
        <v>46102</v>
      </c>
      <c r="D1352" s="299" t="s">
        <v>304</v>
      </c>
      <c r="E1352" s="331">
        <v>65.19</v>
      </c>
      <c r="F1352" s="331"/>
      <c r="G1352" s="333">
        <f t="shared" si="36"/>
        <v>7413.979999999985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25">
      <c r="A1353" s="329" t="s">
        <v>289</v>
      </c>
      <c r="B1353" s="330">
        <v>4</v>
      </c>
      <c r="C1353" s="298">
        <v>46102</v>
      </c>
      <c r="D1353" s="299" t="s">
        <v>310</v>
      </c>
      <c r="E1353" s="331">
        <v>37.450000000000003</v>
      </c>
      <c r="F1353" s="331"/>
      <c r="G1353" s="333">
        <f t="shared" si="36"/>
        <v>7479.1699999999846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25">
      <c r="A1354" s="329" t="s">
        <v>289</v>
      </c>
      <c r="B1354" s="330">
        <v>8</v>
      </c>
      <c r="C1354" s="298">
        <v>46101</v>
      </c>
      <c r="D1354" s="299" t="s">
        <v>355</v>
      </c>
      <c r="E1354" s="331">
        <v>65.099999999999994</v>
      </c>
      <c r="F1354" s="331"/>
      <c r="G1354" s="333">
        <f t="shared" si="36"/>
        <v>7516.6199999999844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25">
      <c r="A1355" s="329" t="s">
        <v>294</v>
      </c>
      <c r="B1355" s="330">
        <v>22</v>
      </c>
      <c r="C1355" s="298">
        <v>46101</v>
      </c>
      <c r="D1355" s="299" t="s">
        <v>323</v>
      </c>
      <c r="E1355" s="331">
        <v>20.22</v>
      </c>
      <c r="F1355" s="331"/>
      <c r="G1355" s="333">
        <f t="shared" si="36"/>
        <v>7581.7199999999848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25">
      <c r="A1356" s="329" t="s">
        <v>289</v>
      </c>
      <c r="B1356" s="330">
        <v>6</v>
      </c>
      <c r="C1356" s="298">
        <v>46101</v>
      </c>
      <c r="D1356" s="299" t="s">
        <v>432</v>
      </c>
      <c r="E1356" s="331">
        <v>-73</v>
      </c>
      <c r="F1356" s="331"/>
      <c r="G1356" s="333">
        <f t="shared" si="36"/>
        <v>7601.939999999985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25">
      <c r="A1357" s="329" t="s">
        <v>289</v>
      </c>
      <c r="B1357" s="330">
        <v>6</v>
      </c>
      <c r="C1357" s="298">
        <v>46101</v>
      </c>
      <c r="D1357" s="299" t="s">
        <v>300</v>
      </c>
      <c r="E1357" s="331">
        <v>34.68</v>
      </c>
      <c r="F1357" s="331"/>
      <c r="G1357" s="333">
        <f t="shared" si="36"/>
        <v>7528.939999999985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25">
      <c r="A1358" s="329" t="s">
        <v>289</v>
      </c>
      <c r="B1358" s="330">
        <v>6</v>
      </c>
      <c r="C1358" s="298">
        <v>46101</v>
      </c>
      <c r="D1358" s="299" t="s">
        <v>396</v>
      </c>
      <c r="E1358" s="331">
        <v>10.63</v>
      </c>
      <c r="F1358" s="331"/>
      <c r="G1358" s="333">
        <f t="shared" si="36"/>
        <v>7563.6199999999853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25">
      <c r="A1359" s="329" t="s">
        <v>289</v>
      </c>
      <c r="B1359" s="330">
        <v>5</v>
      </c>
      <c r="C1359" s="298">
        <v>46101</v>
      </c>
      <c r="D1359" s="299" t="s">
        <v>397</v>
      </c>
      <c r="E1359" s="331">
        <v>106.49</v>
      </c>
      <c r="F1359" s="331"/>
      <c r="G1359" s="333">
        <f t="shared" si="36"/>
        <v>7574.2499999999854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25">
      <c r="A1360" s="329" t="s">
        <v>289</v>
      </c>
      <c r="B1360" s="330">
        <v>8</v>
      </c>
      <c r="C1360" s="298">
        <v>46100</v>
      </c>
      <c r="D1360" s="299" t="s">
        <v>356</v>
      </c>
      <c r="E1360" s="331">
        <v>16.739999999999998</v>
      </c>
      <c r="F1360" s="331"/>
      <c r="G1360" s="333">
        <f t="shared" si="36"/>
        <v>7680.7399999999852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25">
      <c r="A1361" s="329" t="s">
        <v>289</v>
      </c>
      <c r="B1361" s="330">
        <v>8</v>
      </c>
      <c r="C1361" s="298">
        <v>46100</v>
      </c>
      <c r="D1361" s="299" t="s">
        <v>398</v>
      </c>
      <c r="E1361" s="331">
        <v>108.54</v>
      </c>
      <c r="F1361" s="331"/>
      <c r="G1361" s="333">
        <f t="shared" si="36"/>
        <v>7697.479999999985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25">
      <c r="A1362" s="329" t="s">
        <v>294</v>
      </c>
      <c r="B1362" s="330">
        <v>22</v>
      </c>
      <c r="C1362" s="298">
        <v>46100</v>
      </c>
      <c r="D1362" s="299" t="s">
        <v>833</v>
      </c>
      <c r="E1362" s="331">
        <v>12.77</v>
      </c>
      <c r="F1362" s="331"/>
      <c r="G1362" s="333">
        <f t="shared" si="36"/>
        <v>7806.019999999985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25">
      <c r="A1363" s="329" t="s">
        <v>289</v>
      </c>
      <c r="B1363" s="330">
        <v>8</v>
      </c>
      <c r="C1363" s="298">
        <v>46100</v>
      </c>
      <c r="D1363" s="299" t="s">
        <v>334</v>
      </c>
      <c r="E1363" s="331">
        <v>28.33</v>
      </c>
      <c r="F1363" s="331"/>
      <c r="G1363" s="333">
        <f t="shared" si="36"/>
        <v>7818.7899999999854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25">
      <c r="A1364" s="329" t="s">
        <v>289</v>
      </c>
      <c r="B1364" s="330">
        <v>2</v>
      </c>
      <c r="C1364" s="298">
        <v>46100</v>
      </c>
      <c r="D1364" s="299" t="s">
        <v>357</v>
      </c>
      <c r="E1364" s="331">
        <v>17.45</v>
      </c>
      <c r="F1364" s="331"/>
      <c r="G1364" s="333">
        <f t="shared" si="36"/>
        <v>7847.1199999999853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25">
      <c r="A1365" s="329" t="s">
        <v>294</v>
      </c>
      <c r="B1365" s="330">
        <v>22</v>
      </c>
      <c r="C1365" s="298">
        <v>46100</v>
      </c>
      <c r="D1365" s="299" t="s">
        <v>328</v>
      </c>
      <c r="E1365" s="331">
        <v>7.46</v>
      </c>
      <c r="F1365" s="331"/>
      <c r="G1365" s="333">
        <f t="shared" si="36"/>
        <v>7864.5699999999852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25">
      <c r="A1366" s="329" t="s">
        <v>335</v>
      </c>
      <c r="B1366" s="330" t="s">
        <v>335</v>
      </c>
      <c r="C1366" s="298">
        <v>46100</v>
      </c>
      <c r="D1366" s="299" t="s">
        <v>185</v>
      </c>
      <c r="E1366" s="331">
        <v>172.29</v>
      </c>
      <c r="F1366" s="331"/>
      <c r="G1366" s="333">
        <f t="shared" si="36"/>
        <v>7872.0299999999852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25">
      <c r="A1367" s="329" t="s">
        <v>294</v>
      </c>
      <c r="B1367" s="330">
        <v>15</v>
      </c>
      <c r="C1367" s="298">
        <v>46100</v>
      </c>
      <c r="D1367" s="299" t="s">
        <v>185</v>
      </c>
      <c r="E1367" s="331">
        <v>175.09</v>
      </c>
      <c r="F1367" s="331"/>
      <c r="G1367" s="333">
        <f t="shared" si="36"/>
        <v>8044.3199999999852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25">
      <c r="A1368" s="329" t="s">
        <v>291</v>
      </c>
      <c r="B1368" s="330">
        <v>39</v>
      </c>
      <c r="C1368" s="298">
        <v>46100</v>
      </c>
      <c r="D1368" s="299" t="s">
        <v>292</v>
      </c>
      <c r="E1368" s="331"/>
      <c r="F1368" s="331">
        <v>2763.78</v>
      </c>
      <c r="G1368" s="333">
        <f t="shared" si="36"/>
        <v>8219.4099999999853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25">
      <c r="A1369" s="329" t="s">
        <v>289</v>
      </c>
      <c r="B1369" s="330">
        <v>2</v>
      </c>
      <c r="C1369" s="298">
        <v>46099</v>
      </c>
      <c r="D1369" s="299" t="s">
        <v>399</v>
      </c>
      <c r="E1369" s="331">
        <v>47.46</v>
      </c>
      <c r="F1369" s="331"/>
      <c r="G1369" s="333">
        <f t="shared" si="36"/>
        <v>5455.6299999999856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25">
      <c r="A1370" s="329" t="s">
        <v>289</v>
      </c>
      <c r="B1370" s="330">
        <v>8</v>
      </c>
      <c r="C1370" s="298">
        <v>46099</v>
      </c>
      <c r="D1370" s="299" t="s">
        <v>399</v>
      </c>
      <c r="E1370" s="331">
        <v>15.01</v>
      </c>
      <c r="F1370" s="331"/>
      <c r="G1370" s="333">
        <f t="shared" si="36"/>
        <v>5503.0899999999856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25">
      <c r="A1371" s="329" t="s">
        <v>291</v>
      </c>
      <c r="B1371" s="330">
        <v>40</v>
      </c>
      <c r="C1371" s="298">
        <v>46099</v>
      </c>
      <c r="D1371" s="299" t="s">
        <v>316</v>
      </c>
      <c r="E1371" s="331"/>
      <c r="F1371" s="331">
        <v>838.67</v>
      </c>
      <c r="G1371" s="333">
        <f t="shared" si="36"/>
        <v>5518.0999999999858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25">
      <c r="A1372" s="329" t="s">
        <v>289</v>
      </c>
      <c r="B1372" s="330">
        <v>2</v>
      </c>
      <c r="C1372" s="298">
        <v>46099</v>
      </c>
      <c r="D1372" s="299" t="s">
        <v>296</v>
      </c>
      <c r="E1372" s="331">
        <v>14.67</v>
      </c>
      <c r="F1372" s="331"/>
      <c r="G1372" s="333">
        <f t="shared" si="36"/>
        <v>4679.4299999999857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25">
      <c r="A1373" s="329" t="s">
        <v>289</v>
      </c>
      <c r="B1373" s="330">
        <v>4</v>
      </c>
      <c r="C1373" s="298">
        <v>46099</v>
      </c>
      <c r="D1373" s="299" t="s">
        <v>296</v>
      </c>
      <c r="E1373" s="331">
        <v>40.22</v>
      </c>
      <c r="F1373" s="331"/>
      <c r="G1373" s="333">
        <f t="shared" si="36"/>
        <v>4694.0999999999858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25">
      <c r="A1374" s="329" t="s">
        <v>289</v>
      </c>
      <c r="B1374" s="330">
        <v>8</v>
      </c>
      <c r="C1374" s="298">
        <v>46099</v>
      </c>
      <c r="D1374" s="299" t="s">
        <v>295</v>
      </c>
      <c r="E1374" s="331">
        <v>3.49</v>
      </c>
      <c r="F1374" s="331"/>
      <c r="G1374" s="333">
        <f t="shared" si="36"/>
        <v>4734.3199999999861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25">
      <c r="A1375" s="329" t="s">
        <v>294</v>
      </c>
      <c r="B1375" s="330">
        <v>22</v>
      </c>
      <c r="C1375" s="298">
        <v>46099</v>
      </c>
      <c r="D1375" s="299" t="s">
        <v>400</v>
      </c>
      <c r="E1375" s="331">
        <v>13.84</v>
      </c>
      <c r="F1375" s="331"/>
      <c r="G1375" s="333">
        <f t="shared" si="36"/>
        <v>4737.8099999999858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25">
      <c r="A1376" s="329" t="s">
        <v>294</v>
      </c>
      <c r="B1376" s="330">
        <v>17</v>
      </c>
      <c r="C1376" s="298">
        <v>46098</v>
      </c>
      <c r="D1376" s="299" t="s">
        <v>188</v>
      </c>
      <c r="E1376" s="331">
        <v>42.65</v>
      </c>
      <c r="F1376" s="331"/>
      <c r="G1376" s="333">
        <f t="shared" si="36"/>
        <v>4751.649999999986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25">
      <c r="A1377" s="329" t="s">
        <v>294</v>
      </c>
      <c r="B1377" s="330">
        <v>23</v>
      </c>
      <c r="C1377" s="298">
        <v>46098</v>
      </c>
      <c r="D1377" s="299" t="s">
        <v>401</v>
      </c>
      <c r="E1377" s="331">
        <v>529.46</v>
      </c>
      <c r="F1377" s="331"/>
      <c r="G1377" s="333">
        <f t="shared" si="36"/>
        <v>4794.2999999999856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25">
      <c r="A1378" s="329" t="s">
        <v>294</v>
      </c>
      <c r="B1378" s="330">
        <v>43</v>
      </c>
      <c r="C1378" s="298">
        <v>46098</v>
      </c>
      <c r="D1378" s="299" t="s">
        <v>333</v>
      </c>
      <c r="E1378" s="331">
        <v>22.35</v>
      </c>
      <c r="F1378" s="331"/>
      <c r="G1378" s="333">
        <f t="shared" si="36"/>
        <v>5323.7599999999857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25">
      <c r="A1379" s="329" t="s">
        <v>294</v>
      </c>
      <c r="B1379" s="330">
        <v>42</v>
      </c>
      <c r="C1379" s="298">
        <v>46098</v>
      </c>
      <c r="D1379" s="299" t="s">
        <v>333</v>
      </c>
      <c r="E1379" s="331">
        <v>37.25</v>
      </c>
      <c r="F1379" s="331"/>
      <c r="G1379" s="333">
        <f t="shared" si="36"/>
        <v>5346.109999999986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25">
      <c r="A1380" s="329" t="s">
        <v>289</v>
      </c>
      <c r="B1380" s="330">
        <v>8</v>
      </c>
      <c r="C1380" s="298">
        <v>46098</v>
      </c>
      <c r="D1380" s="299" t="s">
        <v>319</v>
      </c>
      <c r="E1380" s="331">
        <v>3.99</v>
      </c>
      <c r="F1380" s="331"/>
      <c r="G1380" s="333">
        <f t="shared" si="36"/>
        <v>5383.359999999986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25">
      <c r="A1381" s="329" t="s">
        <v>289</v>
      </c>
      <c r="B1381" s="330">
        <v>8</v>
      </c>
      <c r="C1381" s="298">
        <v>46098</v>
      </c>
      <c r="D1381" s="299" t="s">
        <v>319</v>
      </c>
      <c r="E1381" s="331">
        <v>24.47</v>
      </c>
      <c r="F1381" s="331"/>
      <c r="G1381" s="333">
        <f t="shared" si="36"/>
        <v>5387.3499999999858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25">
      <c r="A1382" s="329" t="s">
        <v>294</v>
      </c>
      <c r="B1382" s="330">
        <v>21</v>
      </c>
      <c r="C1382" s="298">
        <v>46098</v>
      </c>
      <c r="D1382" s="299" t="s">
        <v>194</v>
      </c>
      <c r="E1382" s="331">
        <v>75.599999999999994</v>
      </c>
      <c r="F1382" s="331"/>
      <c r="G1382" s="333">
        <f t="shared" si="36"/>
        <v>5411.8199999999861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25">
      <c r="A1383" s="329" t="s">
        <v>289</v>
      </c>
      <c r="B1383" s="330">
        <v>5</v>
      </c>
      <c r="C1383" s="298">
        <v>46097</v>
      </c>
      <c r="D1383" s="299" t="s">
        <v>339</v>
      </c>
      <c r="E1383" s="331">
        <v>21.3</v>
      </c>
      <c r="F1383" s="331"/>
      <c r="G1383" s="333">
        <f t="shared" si="36"/>
        <v>5487.4199999999864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25">
      <c r="A1384" s="329" t="s">
        <v>294</v>
      </c>
      <c r="B1384" s="330">
        <v>11</v>
      </c>
      <c r="C1384" s="298">
        <v>46097</v>
      </c>
      <c r="D1384" s="299" t="s">
        <v>178</v>
      </c>
      <c r="E1384" s="331">
        <v>267.91000000000003</v>
      </c>
      <c r="F1384" s="331"/>
      <c r="G1384" s="333">
        <f t="shared" si="36"/>
        <v>5508.7199999999866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25">
      <c r="A1385" s="329" t="s">
        <v>287</v>
      </c>
      <c r="B1385" s="330" t="s">
        <v>287</v>
      </c>
      <c r="C1385" s="298">
        <v>46097</v>
      </c>
      <c r="D1385" s="299" t="s">
        <v>402</v>
      </c>
      <c r="E1385" s="331"/>
      <c r="F1385" s="331">
        <v>80</v>
      </c>
      <c r="G1385" s="333">
        <f t="shared" si="36"/>
        <v>5776.6299999999865</v>
      </c>
      <c r="H1385" s="334" t="s">
        <v>298</v>
      </c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25">
      <c r="A1386" s="329" t="s">
        <v>287</v>
      </c>
      <c r="B1386" s="330" t="s">
        <v>287</v>
      </c>
      <c r="C1386" s="298">
        <v>46097</v>
      </c>
      <c r="D1386" s="299" t="s">
        <v>302</v>
      </c>
      <c r="E1386" s="331">
        <v>80</v>
      </c>
      <c r="F1386" s="331"/>
      <c r="G1386" s="333">
        <f t="shared" si="36"/>
        <v>5696.6299999999865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25">
      <c r="A1387" s="329" t="s">
        <v>289</v>
      </c>
      <c r="B1387" s="330">
        <v>4</v>
      </c>
      <c r="C1387" s="298">
        <v>46097</v>
      </c>
      <c r="D1387" s="299" t="s">
        <v>310</v>
      </c>
      <c r="E1387" s="331">
        <v>42.47</v>
      </c>
      <c r="F1387" s="331"/>
      <c r="G1387" s="333">
        <f t="shared" si="36"/>
        <v>5776.6299999999865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25">
      <c r="A1388" s="329" t="s">
        <v>289</v>
      </c>
      <c r="B1388" s="330">
        <v>2</v>
      </c>
      <c r="C1388" s="298">
        <v>46097</v>
      </c>
      <c r="D1388" s="299" t="s">
        <v>296</v>
      </c>
      <c r="E1388" s="331">
        <v>11.18</v>
      </c>
      <c r="F1388" s="331"/>
      <c r="G1388" s="333">
        <f t="shared" si="36"/>
        <v>5819.0999999999867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25">
      <c r="A1389" s="329" t="s">
        <v>289</v>
      </c>
      <c r="B1389" s="330">
        <v>2</v>
      </c>
      <c r="C1389" s="298">
        <v>46096</v>
      </c>
      <c r="D1389" s="299" t="s">
        <v>403</v>
      </c>
      <c r="E1389" s="331">
        <v>38.67</v>
      </c>
      <c r="F1389" s="331"/>
      <c r="G1389" s="333">
        <f t="shared" si="36"/>
        <v>5830.279999999987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25">
      <c r="A1390" s="329" t="s">
        <v>289</v>
      </c>
      <c r="B1390" s="330">
        <v>3</v>
      </c>
      <c r="C1390" s="298">
        <v>46096</v>
      </c>
      <c r="D1390" s="299" t="s">
        <v>347</v>
      </c>
      <c r="E1390" s="331">
        <v>7.11</v>
      </c>
      <c r="F1390" s="331"/>
      <c r="G1390" s="333">
        <f t="shared" si="36"/>
        <v>5868.9499999999871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25">
      <c r="A1391" s="329" t="s">
        <v>289</v>
      </c>
      <c r="B1391" s="330">
        <v>1</v>
      </c>
      <c r="C1391" s="298">
        <v>46096</v>
      </c>
      <c r="D1391" s="299" t="s">
        <v>304</v>
      </c>
      <c r="E1391" s="331">
        <v>126.64</v>
      </c>
      <c r="F1391" s="331"/>
      <c r="G1391" s="333">
        <f t="shared" si="36"/>
        <v>5876.0599999999868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25">
      <c r="A1392" s="329" t="s">
        <v>289</v>
      </c>
      <c r="B1392" s="330">
        <v>1</v>
      </c>
      <c r="C1392" s="298">
        <v>46096</v>
      </c>
      <c r="D1392" s="299" t="s">
        <v>311</v>
      </c>
      <c r="E1392" s="331">
        <v>125.2</v>
      </c>
      <c r="F1392" s="331"/>
      <c r="G1392" s="333">
        <f t="shared" si="36"/>
        <v>6002.6999999999871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25">
      <c r="A1393" s="329" t="s">
        <v>289</v>
      </c>
      <c r="B1393" s="330">
        <v>1</v>
      </c>
      <c r="C1393" s="298">
        <v>46096</v>
      </c>
      <c r="D1393" s="299" t="s">
        <v>306</v>
      </c>
      <c r="E1393" s="331">
        <v>37.159999999999997</v>
      </c>
      <c r="F1393" s="331"/>
      <c r="G1393" s="333">
        <f t="shared" si="36"/>
        <v>6127.8999999999869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25">
      <c r="A1394" s="329" t="s">
        <v>294</v>
      </c>
      <c r="B1394" s="330">
        <v>16</v>
      </c>
      <c r="C1394" s="298">
        <v>46096</v>
      </c>
      <c r="D1394" s="299" t="s">
        <v>404</v>
      </c>
      <c r="E1394" s="331">
        <v>713.06</v>
      </c>
      <c r="F1394" s="331"/>
      <c r="G1394" s="333">
        <f t="shared" si="36"/>
        <v>6165.0599999999868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25">
      <c r="A1395" s="329" t="s">
        <v>289</v>
      </c>
      <c r="B1395" s="330">
        <v>5</v>
      </c>
      <c r="C1395" s="298">
        <v>46095</v>
      </c>
      <c r="D1395" s="299" t="s">
        <v>405</v>
      </c>
      <c r="E1395" s="331">
        <v>24</v>
      </c>
      <c r="F1395" s="331"/>
      <c r="G1395" s="333">
        <f t="shared" si="36"/>
        <v>6878.1199999999862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25">
      <c r="A1396" s="329" t="s">
        <v>289</v>
      </c>
      <c r="B1396" s="330">
        <v>3</v>
      </c>
      <c r="C1396" s="298">
        <v>46095</v>
      </c>
      <c r="D1396" s="299" t="s">
        <v>347</v>
      </c>
      <c r="E1396" s="331">
        <v>14.58</v>
      </c>
      <c r="F1396" s="331"/>
      <c r="G1396" s="333">
        <f t="shared" si="36"/>
        <v>6902.1199999999862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25">
      <c r="A1397" s="329" t="s">
        <v>291</v>
      </c>
      <c r="B1397" s="330">
        <v>41</v>
      </c>
      <c r="C1397" s="298">
        <v>46094</v>
      </c>
      <c r="D1397" s="299" t="s">
        <v>406</v>
      </c>
      <c r="E1397" s="331"/>
      <c r="F1397" s="331">
        <v>300</v>
      </c>
      <c r="G1397" s="333">
        <f t="shared" si="36"/>
        <v>6916.6999999999862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25">
      <c r="A1398" s="329" t="s">
        <v>289</v>
      </c>
      <c r="B1398" s="330">
        <v>1</v>
      </c>
      <c r="C1398" s="298">
        <v>46094</v>
      </c>
      <c r="D1398" s="299" t="s">
        <v>311</v>
      </c>
      <c r="E1398" s="331">
        <v>17.71</v>
      </c>
      <c r="F1398" s="331"/>
      <c r="G1398" s="333">
        <f t="shared" si="36"/>
        <v>6616.6999999999862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25">
      <c r="A1399" s="329" t="s">
        <v>289</v>
      </c>
      <c r="B1399" s="330">
        <v>4</v>
      </c>
      <c r="C1399" s="298">
        <v>46094</v>
      </c>
      <c r="D1399" s="299" t="s">
        <v>296</v>
      </c>
      <c r="E1399" s="331">
        <v>31.56</v>
      </c>
      <c r="F1399" s="331"/>
      <c r="G1399" s="333">
        <f t="shared" si="36"/>
        <v>6634.4099999999862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25">
      <c r="A1400" s="329" t="s">
        <v>289</v>
      </c>
      <c r="B1400" s="330">
        <v>2</v>
      </c>
      <c r="C1400" s="298">
        <v>46094</v>
      </c>
      <c r="D1400" s="299" t="s">
        <v>296</v>
      </c>
      <c r="E1400" s="331">
        <v>34.79</v>
      </c>
      <c r="F1400" s="331"/>
      <c r="G1400" s="333">
        <f t="shared" si="36"/>
        <v>6665.9699999999866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25">
      <c r="A1401" s="329" t="s">
        <v>289</v>
      </c>
      <c r="B1401" s="330">
        <v>2</v>
      </c>
      <c r="C1401" s="298">
        <v>46094</v>
      </c>
      <c r="D1401" s="299" t="s">
        <v>407</v>
      </c>
      <c r="E1401" s="331">
        <v>23.9</v>
      </c>
      <c r="F1401" s="331"/>
      <c r="G1401" s="333">
        <f t="shared" si="36"/>
        <v>6700.7599999999866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25">
      <c r="A1402" s="329" t="s">
        <v>289</v>
      </c>
      <c r="B1402" s="330">
        <v>3</v>
      </c>
      <c r="C1402" s="298">
        <v>46094</v>
      </c>
      <c r="D1402" s="299" t="s">
        <v>347</v>
      </c>
      <c r="E1402" s="331">
        <v>7.26</v>
      </c>
      <c r="F1402" s="331"/>
      <c r="G1402" s="333">
        <f t="shared" si="36"/>
        <v>6724.6599999999862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25">
      <c r="A1403" s="329" t="s">
        <v>289</v>
      </c>
      <c r="B1403" s="330">
        <v>5</v>
      </c>
      <c r="C1403" s="298">
        <v>46094</v>
      </c>
      <c r="D1403" s="299" t="s">
        <v>353</v>
      </c>
      <c r="E1403" s="331">
        <v>85</v>
      </c>
      <c r="F1403" s="331"/>
      <c r="G1403" s="333">
        <f t="shared" si="36"/>
        <v>6731.9199999999864</v>
      </c>
      <c r="H1403" s="334" t="s">
        <v>298</v>
      </c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25">
      <c r="A1404" s="329" t="s">
        <v>289</v>
      </c>
      <c r="B1404" s="330">
        <v>8</v>
      </c>
      <c r="C1404" s="298">
        <v>46093</v>
      </c>
      <c r="D1404" s="299" t="s">
        <v>408</v>
      </c>
      <c r="E1404" s="331">
        <v>51.22</v>
      </c>
      <c r="F1404" s="331"/>
      <c r="G1404" s="333">
        <f t="shared" si="36"/>
        <v>6816.9199999999864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25">
      <c r="A1405" s="329" t="s">
        <v>289</v>
      </c>
      <c r="B1405" s="330">
        <v>2</v>
      </c>
      <c r="C1405" s="298">
        <v>46093</v>
      </c>
      <c r="D1405" s="299" t="s">
        <v>409</v>
      </c>
      <c r="E1405" s="331">
        <v>57.43</v>
      </c>
      <c r="F1405" s="331"/>
      <c r="G1405" s="333">
        <f t="shared" si="36"/>
        <v>6868.1399999999867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25">
      <c r="A1406" s="329" t="s">
        <v>289</v>
      </c>
      <c r="B1406" s="330">
        <v>2</v>
      </c>
      <c r="C1406" s="298">
        <v>46093</v>
      </c>
      <c r="D1406" s="299" t="s">
        <v>357</v>
      </c>
      <c r="E1406" s="331">
        <v>17.45</v>
      </c>
      <c r="F1406" s="331"/>
      <c r="G1406" s="333">
        <f t="shared" si="36"/>
        <v>6925.569999999987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25">
      <c r="A1407" s="329" t="s">
        <v>289</v>
      </c>
      <c r="B1407" s="330">
        <v>8</v>
      </c>
      <c r="C1407" s="298">
        <v>46093</v>
      </c>
      <c r="D1407" s="299" t="s">
        <v>319</v>
      </c>
      <c r="E1407" s="331">
        <v>7.92</v>
      </c>
      <c r="F1407" s="331"/>
      <c r="G1407" s="333">
        <f t="shared" si="36"/>
        <v>6943.0199999999868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25">
      <c r="A1408" s="329" t="s">
        <v>291</v>
      </c>
      <c r="B1408" s="330">
        <v>38</v>
      </c>
      <c r="C1408" s="298">
        <v>46093</v>
      </c>
      <c r="D1408" s="299" t="s">
        <v>293</v>
      </c>
      <c r="E1408" s="331"/>
      <c r="F1408" s="331">
        <v>4726.92</v>
      </c>
      <c r="G1408" s="333">
        <f t="shared" si="36"/>
        <v>6950.9399999999869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25">
      <c r="A1409" s="329" t="s">
        <v>289</v>
      </c>
      <c r="B1409" s="330">
        <v>2</v>
      </c>
      <c r="C1409" s="298">
        <v>46093</v>
      </c>
      <c r="D1409" s="299" t="s">
        <v>385</v>
      </c>
      <c r="E1409" s="331">
        <v>15</v>
      </c>
      <c r="F1409" s="331"/>
      <c r="G1409" s="333">
        <f t="shared" si="36"/>
        <v>2224.0199999999868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25">
      <c r="A1410" s="329" t="s">
        <v>289</v>
      </c>
      <c r="B1410" s="330">
        <v>6</v>
      </c>
      <c r="C1410" s="298">
        <v>46093</v>
      </c>
      <c r="D1410" s="299" t="s">
        <v>410</v>
      </c>
      <c r="E1410" s="331">
        <v>12</v>
      </c>
      <c r="F1410" s="331"/>
      <c r="G1410" s="333">
        <f t="shared" si="36"/>
        <v>2239.0199999999868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25">
      <c r="A1411" s="329" t="s">
        <v>294</v>
      </c>
      <c r="B1411" s="330">
        <v>19</v>
      </c>
      <c r="C1411" s="298">
        <v>46093</v>
      </c>
      <c r="D1411" s="299" t="s">
        <v>191</v>
      </c>
      <c r="E1411" s="331">
        <v>200</v>
      </c>
      <c r="F1411" s="331"/>
      <c r="G1411" s="333">
        <f t="shared" si="36"/>
        <v>2251.0199999999868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25">
      <c r="A1412" s="329" t="s">
        <v>289</v>
      </c>
      <c r="B1412" s="330">
        <v>6</v>
      </c>
      <c r="C1412" s="298">
        <v>46092</v>
      </c>
      <c r="D1412" s="299" t="s">
        <v>411</v>
      </c>
      <c r="E1412" s="331">
        <v>-10.050000000000001</v>
      </c>
      <c r="F1412" s="331"/>
      <c r="G1412" s="333">
        <f t="shared" si="36"/>
        <v>2451.0199999999868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25">
      <c r="A1413" s="329" t="s">
        <v>289</v>
      </c>
      <c r="B1413" s="330">
        <v>6</v>
      </c>
      <c r="C1413" s="298">
        <v>46092</v>
      </c>
      <c r="D1413" s="299" t="s">
        <v>412</v>
      </c>
      <c r="E1413" s="331">
        <v>25</v>
      </c>
      <c r="F1413" s="331"/>
      <c r="G1413" s="333">
        <f t="shared" si="36"/>
        <v>2440.9699999999866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25">
      <c r="A1414" s="329" t="s">
        <v>289</v>
      </c>
      <c r="B1414" s="330">
        <v>2</v>
      </c>
      <c r="C1414" s="298">
        <v>46092</v>
      </c>
      <c r="D1414" s="299" t="s">
        <v>301</v>
      </c>
      <c r="E1414" s="331">
        <v>-9</v>
      </c>
      <c r="F1414" s="331"/>
      <c r="G1414" s="333">
        <f t="shared" si="36"/>
        <v>2465.9699999999866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25">
      <c r="A1415" s="329" t="s">
        <v>291</v>
      </c>
      <c r="B1415" s="330">
        <v>41</v>
      </c>
      <c r="C1415" s="298">
        <v>46092</v>
      </c>
      <c r="D1415" s="299" t="s">
        <v>406</v>
      </c>
      <c r="E1415" s="331"/>
      <c r="F1415" s="331">
        <v>500</v>
      </c>
      <c r="G1415" s="333">
        <f t="shared" si="36"/>
        <v>2456.9699999999866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25">
      <c r="A1416" s="329" t="s">
        <v>289</v>
      </c>
      <c r="B1416" s="330">
        <v>2</v>
      </c>
      <c r="C1416" s="298">
        <v>46092</v>
      </c>
      <c r="D1416" s="299" t="s">
        <v>296</v>
      </c>
      <c r="E1416" s="331">
        <v>16.170000000000002</v>
      </c>
      <c r="F1416" s="331"/>
      <c r="G1416" s="333">
        <f t="shared" si="36"/>
        <v>1956.9699999999864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25">
      <c r="A1417" s="329" t="s">
        <v>294</v>
      </c>
      <c r="B1417" s="330">
        <v>22</v>
      </c>
      <c r="C1417" s="298">
        <v>46092</v>
      </c>
      <c r="D1417" s="299" t="s">
        <v>351</v>
      </c>
      <c r="E1417" s="331">
        <v>19.16</v>
      </c>
      <c r="F1417" s="331"/>
      <c r="G1417" s="333">
        <f t="shared" si="36"/>
        <v>1973.1399999999865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25">
      <c r="A1418" s="329" t="s">
        <v>335</v>
      </c>
      <c r="B1418" s="330" t="s">
        <v>335</v>
      </c>
      <c r="C1418" s="298">
        <v>46091</v>
      </c>
      <c r="D1418" s="299" t="s">
        <v>182</v>
      </c>
      <c r="E1418" s="331">
        <v>47.28</v>
      </c>
      <c r="F1418" s="331"/>
      <c r="G1418" s="333">
        <f t="shared" si="36"/>
        <v>1992.2999999999865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25">
      <c r="A1419" s="329" t="s">
        <v>294</v>
      </c>
      <c r="B1419" s="330">
        <v>13</v>
      </c>
      <c r="C1419" s="298">
        <v>46091</v>
      </c>
      <c r="D1419" s="299" t="s">
        <v>182</v>
      </c>
      <c r="E1419" s="331">
        <v>134.93</v>
      </c>
      <c r="F1419" s="331"/>
      <c r="G1419" s="333">
        <f t="shared" si="36"/>
        <v>2039.5799999999865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25">
      <c r="A1420" s="329" t="s">
        <v>289</v>
      </c>
      <c r="B1420" s="330">
        <v>8</v>
      </c>
      <c r="C1420" s="298">
        <v>46091</v>
      </c>
      <c r="D1420" s="299" t="s">
        <v>295</v>
      </c>
      <c r="E1420" s="331">
        <v>7.44</v>
      </c>
      <c r="F1420" s="331"/>
      <c r="G1420" s="333">
        <f t="shared" si="36"/>
        <v>2174.5099999999866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25">
      <c r="A1421" s="329" t="s">
        <v>289</v>
      </c>
      <c r="B1421" s="330">
        <v>4</v>
      </c>
      <c r="C1421" s="298">
        <v>46091</v>
      </c>
      <c r="D1421" s="299" t="s">
        <v>295</v>
      </c>
      <c r="E1421" s="331">
        <v>29.53</v>
      </c>
      <c r="F1421" s="331"/>
      <c r="G1421" s="333">
        <f t="shared" si="36"/>
        <v>2181.9499999999866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25">
      <c r="A1422" s="329" t="s">
        <v>289</v>
      </c>
      <c r="B1422" s="330">
        <v>4</v>
      </c>
      <c r="C1422" s="298">
        <v>46091</v>
      </c>
      <c r="D1422" s="299" t="s">
        <v>310</v>
      </c>
      <c r="E1422" s="331">
        <v>34.119999999999997</v>
      </c>
      <c r="F1422" s="331"/>
      <c r="G1422" s="333">
        <f t="shared" si="36"/>
        <v>2211.4799999999868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25">
      <c r="A1423" s="329" t="s">
        <v>289</v>
      </c>
      <c r="B1423" s="330">
        <v>2</v>
      </c>
      <c r="C1423" s="298">
        <v>46091</v>
      </c>
      <c r="D1423" s="299" t="s">
        <v>413</v>
      </c>
      <c r="E1423" s="331">
        <v>18.57</v>
      </c>
      <c r="F1423" s="331"/>
      <c r="G1423" s="333">
        <f t="shared" si="36"/>
        <v>2245.5999999999867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25">
      <c r="A1424" s="329" t="s">
        <v>294</v>
      </c>
      <c r="B1424" s="330">
        <v>16</v>
      </c>
      <c r="C1424" s="298">
        <v>46091</v>
      </c>
      <c r="D1424" s="299" t="s">
        <v>414</v>
      </c>
      <c r="E1424" s="331">
        <v>107</v>
      </c>
      <c r="F1424" s="331"/>
      <c r="G1424" s="333">
        <f t="shared" si="36"/>
        <v>2264.1699999999869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25">
      <c r="A1425" s="329" t="s">
        <v>294</v>
      </c>
      <c r="B1425" s="330">
        <v>18</v>
      </c>
      <c r="C1425" s="298">
        <v>46090</v>
      </c>
      <c r="D1425" s="299" t="s">
        <v>360</v>
      </c>
      <c r="E1425" s="331">
        <v>400</v>
      </c>
      <c r="F1425" s="331"/>
      <c r="G1425" s="333">
        <f t="shared" si="36"/>
        <v>2371.1699999999869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25">
      <c r="A1426" s="329" t="s">
        <v>289</v>
      </c>
      <c r="B1426" s="330">
        <v>4</v>
      </c>
      <c r="C1426" s="298">
        <v>46090</v>
      </c>
      <c r="D1426" s="299" t="s">
        <v>296</v>
      </c>
      <c r="E1426" s="331">
        <v>24.69</v>
      </c>
      <c r="F1426" s="331"/>
      <c r="G1426" s="333">
        <f t="shared" si="36"/>
        <v>2771.1699999999869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25">
      <c r="A1427" s="329" t="s">
        <v>289</v>
      </c>
      <c r="B1427" s="330">
        <v>3</v>
      </c>
      <c r="C1427" s="298">
        <v>46090</v>
      </c>
      <c r="D1427" s="299" t="s">
        <v>415</v>
      </c>
      <c r="E1427" s="331">
        <v>4.59</v>
      </c>
      <c r="F1427" s="331"/>
      <c r="G1427" s="333">
        <f t="shared" si="36"/>
        <v>2795.8599999999869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25">
      <c r="A1428" s="329" t="s">
        <v>294</v>
      </c>
      <c r="B1428" s="330">
        <v>9</v>
      </c>
      <c r="C1428" s="298">
        <v>46090</v>
      </c>
      <c r="D1428" s="299" t="s">
        <v>58</v>
      </c>
      <c r="E1428" s="331">
        <v>1281.53</v>
      </c>
      <c r="F1428" s="331"/>
      <c r="G1428" s="333">
        <f t="shared" si="36"/>
        <v>2800.4499999999871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25">
      <c r="A1429" s="329" t="s">
        <v>289</v>
      </c>
      <c r="B1429" s="330">
        <v>7</v>
      </c>
      <c r="C1429" s="298">
        <v>46090</v>
      </c>
      <c r="D1429" s="299" t="s">
        <v>337</v>
      </c>
      <c r="E1429" s="331">
        <v>40.61</v>
      </c>
      <c r="F1429" s="331"/>
      <c r="G1429" s="333">
        <f t="shared" si="36"/>
        <v>4081.9799999999873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25">
      <c r="A1430" s="329" t="s">
        <v>287</v>
      </c>
      <c r="B1430" s="330" t="s">
        <v>287</v>
      </c>
      <c r="C1430" s="298">
        <v>46090</v>
      </c>
      <c r="D1430" s="299" t="s">
        <v>416</v>
      </c>
      <c r="E1430" s="331">
        <v>380</v>
      </c>
      <c r="F1430" s="331">
        <v>380</v>
      </c>
      <c r="G1430" s="333">
        <f t="shared" si="36"/>
        <v>4122.5899999999874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25">
      <c r="A1431" s="329" t="s">
        <v>289</v>
      </c>
      <c r="B1431" s="330">
        <v>2</v>
      </c>
      <c r="C1431" s="298">
        <v>46090</v>
      </c>
      <c r="D1431" s="299" t="s">
        <v>417</v>
      </c>
      <c r="E1431" s="331">
        <v>15</v>
      </c>
      <c r="F1431" s="331"/>
      <c r="G1431" s="333">
        <f t="shared" si="36"/>
        <v>4122.5899999999874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25">
      <c r="A1432" s="329" t="s">
        <v>289</v>
      </c>
      <c r="B1432" s="330">
        <v>2</v>
      </c>
      <c r="C1432" s="298">
        <v>46090</v>
      </c>
      <c r="D1432" s="299" t="s">
        <v>385</v>
      </c>
      <c r="E1432" s="331">
        <v>15</v>
      </c>
      <c r="F1432" s="331"/>
      <c r="G1432" s="333">
        <f t="shared" si="36"/>
        <v>4137.5899999999874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25">
      <c r="A1433" s="329" t="s">
        <v>289</v>
      </c>
      <c r="B1433" s="330">
        <v>6</v>
      </c>
      <c r="C1433" s="298">
        <v>46090</v>
      </c>
      <c r="D1433" s="299" t="s">
        <v>300</v>
      </c>
      <c r="E1433" s="331">
        <v>70.66</v>
      </c>
      <c r="F1433" s="331"/>
      <c r="G1433" s="333">
        <f t="shared" si="36"/>
        <v>4152.5899999999874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25">
      <c r="A1434" s="329" t="s">
        <v>289</v>
      </c>
      <c r="B1434" s="330">
        <v>1</v>
      </c>
      <c r="C1434" s="298">
        <v>46089</v>
      </c>
      <c r="D1434" s="299" t="s">
        <v>311</v>
      </c>
      <c r="E1434" s="331">
        <v>109.77</v>
      </c>
      <c r="F1434" s="331"/>
      <c r="G1434" s="333">
        <f t="shared" si="36"/>
        <v>4223.2499999999873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25">
      <c r="A1435" s="329" t="s">
        <v>289</v>
      </c>
      <c r="B1435" s="330">
        <v>6</v>
      </c>
      <c r="C1435" s="298">
        <v>46089</v>
      </c>
      <c r="D1435" s="299" t="s">
        <v>306</v>
      </c>
      <c r="E1435" s="331">
        <v>9.3800000000000008</v>
      </c>
      <c r="F1435" s="331"/>
      <c r="G1435" s="333">
        <f t="shared" si="36"/>
        <v>4333.0199999999877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25">
      <c r="A1436" s="329" t="s">
        <v>289</v>
      </c>
      <c r="B1436" s="330">
        <v>3</v>
      </c>
      <c r="C1436" s="298">
        <v>46089</v>
      </c>
      <c r="D1436" s="299" t="s">
        <v>418</v>
      </c>
      <c r="E1436" s="331">
        <v>3.85</v>
      </c>
      <c r="F1436" s="331"/>
      <c r="G1436" s="333">
        <f t="shared" si="36"/>
        <v>4342.3999999999878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25">
      <c r="A1437" s="329" t="s">
        <v>289</v>
      </c>
      <c r="B1437" s="330">
        <v>2</v>
      </c>
      <c r="C1437" s="298">
        <v>46089</v>
      </c>
      <c r="D1437" s="299" t="s">
        <v>403</v>
      </c>
      <c r="E1437" s="331">
        <v>88.54</v>
      </c>
      <c r="F1437" s="331"/>
      <c r="G1437" s="333">
        <f t="shared" si="36"/>
        <v>4346.2499999999882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25">
      <c r="A1438" s="329" t="s">
        <v>289</v>
      </c>
      <c r="B1438" s="330">
        <v>2</v>
      </c>
      <c r="C1438" s="298">
        <v>46089</v>
      </c>
      <c r="D1438" s="299" t="s">
        <v>357</v>
      </c>
      <c r="E1438" s="331">
        <v>8.3800000000000008</v>
      </c>
      <c r="F1438" s="331"/>
      <c r="G1438" s="333">
        <f t="shared" si="36"/>
        <v>4434.7899999999881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25">
      <c r="A1439" s="329" t="s">
        <v>289</v>
      </c>
      <c r="B1439" s="330">
        <v>2</v>
      </c>
      <c r="C1439" s="298">
        <v>46089</v>
      </c>
      <c r="D1439" s="299" t="s">
        <v>301</v>
      </c>
      <c r="E1439" s="331">
        <v>39.549999999999997</v>
      </c>
      <c r="F1439" s="331"/>
      <c r="G1439" s="333">
        <f t="shared" si="36"/>
        <v>4443.1699999999882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25">
      <c r="A1440" s="329" t="s">
        <v>289</v>
      </c>
      <c r="B1440" s="330">
        <v>4</v>
      </c>
      <c r="C1440" s="298">
        <v>46089</v>
      </c>
      <c r="D1440" s="299" t="s">
        <v>419</v>
      </c>
      <c r="E1440" s="331">
        <v>31.68</v>
      </c>
      <c r="F1440" s="331"/>
      <c r="G1440" s="333">
        <f t="shared" si="36"/>
        <v>4482.7199999999884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25">
      <c r="A1441" s="329" t="s">
        <v>289</v>
      </c>
      <c r="B1441" s="330">
        <v>8</v>
      </c>
      <c r="C1441" s="298">
        <v>46088</v>
      </c>
      <c r="D1441" s="299" t="s">
        <v>308</v>
      </c>
      <c r="E1441" s="331">
        <v>24.65</v>
      </c>
      <c r="F1441" s="331"/>
      <c r="G1441" s="333">
        <f t="shared" si="36"/>
        <v>4514.3999999999887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25">
      <c r="A1442" s="329" t="s">
        <v>289</v>
      </c>
      <c r="B1442" s="330">
        <v>2</v>
      </c>
      <c r="C1442" s="298">
        <v>46088</v>
      </c>
      <c r="D1442" s="299" t="s">
        <v>345</v>
      </c>
      <c r="E1442" s="331">
        <v>11.04</v>
      </c>
      <c r="F1442" s="331"/>
      <c r="G1442" s="333">
        <f t="shared" si="36"/>
        <v>4539.0499999999884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25">
      <c r="A1443" s="329" t="s">
        <v>289</v>
      </c>
      <c r="B1443" s="330">
        <v>8</v>
      </c>
      <c r="C1443" s="298">
        <v>46088</v>
      </c>
      <c r="D1443" s="299" t="s">
        <v>319</v>
      </c>
      <c r="E1443" s="331">
        <v>11.5</v>
      </c>
      <c r="F1443" s="331"/>
      <c r="G1443" s="333">
        <f t="shared" si="36"/>
        <v>4550.0899999999883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25">
      <c r="A1444" s="329" t="s">
        <v>289</v>
      </c>
      <c r="B1444" s="330">
        <v>8</v>
      </c>
      <c r="C1444" s="298">
        <v>46088</v>
      </c>
      <c r="D1444" s="299" t="s">
        <v>296</v>
      </c>
      <c r="E1444" s="331">
        <v>12.44</v>
      </c>
      <c r="F1444" s="331"/>
      <c r="G1444" s="333">
        <f t="shared" si="36"/>
        <v>4561.5899999999883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25">
      <c r="A1445" s="329" t="s">
        <v>289</v>
      </c>
      <c r="B1445" s="330">
        <v>4</v>
      </c>
      <c r="C1445" s="298">
        <v>46088</v>
      </c>
      <c r="D1445" s="299" t="s">
        <v>296</v>
      </c>
      <c r="E1445" s="331">
        <v>23.62</v>
      </c>
      <c r="F1445" s="331"/>
      <c r="G1445" s="333">
        <f t="shared" si="36"/>
        <v>4574.0299999999879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25">
      <c r="A1446" s="329" t="s">
        <v>289</v>
      </c>
      <c r="B1446" s="330">
        <v>2</v>
      </c>
      <c r="C1446" s="298">
        <v>46088</v>
      </c>
      <c r="D1446" s="299" t="s">
        <v>301</v>
      </c>
      <c r="E1446" s="331">
        <v>36.049999999999997</v>
      </c>
      <c r="F1446" s="331"/>
      <c r="G1446" s="333">
        <f t="shared" si="36"/>
        <v>4597.6499999999878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25">
      <c r="A1447" s="329" t="s">
        <v>294</v>
      </c>
      <c r="B1447" s="330">
        <v>14</v>
      </c>
      <c r="C1447" s="298">
        <v>46087</v>
      </c>
      <c r="D1447" s="299" t="s">
        <v>365</v>
      </c>
      <c r="E1447" s="331">
        <v>66.67</v>
      </c>
      <c r="F1447" s="331"/>
      <c r="G1447" s="333">
        <f t="shared" si="36"/>
        <v>4633.699999999988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25">
      <c r="A1448" s="329" t="s">
        <v>289</v>
      </c>
      <c r="B1448" s="330">
        <v>2</v>
      </c>
      <c r="C1448" s="298">
        <v>46087</v>
      </c>
      <c r="D1448" s="299" t="s">
        <v>296</v>
      </c>
      <c r="E1448" s="331">
        <v>17.850000000000001</v>
      </c>
      <c r="F1448" s="331"/>
      <c r="G1448" s="333">
        <f t="shared" si="36"/>
        <v>4700.3699999999881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25">
      <c r="A1449" s="329" t="s">
        <v>289</v>
      </c>
      <c r="B1449" s="330">
        <v>1</v>
      </c>
      <c r="C1449" s="298">
        <v>46087</v>
      </c>
      <c r="D1449" s="299" t="s">
        <v>304</v>
      </c>
      <c r="E1449" s="331">
        <v>112.13</v>
      </c>
      <c r="F1449" s="331"/>
      <c r="G1449" s="333">
        <f t="shared" si="36"/>
        <v>4718.2199999999884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25">
      <c r="A1450" s="329" t="s">
        <v>289</v>
      </c>
      <c r="B1450" s="330">
        <v>3</v>
      </c>
      <c r="C1450" s="298">
        <v>46087</v>
      </c>
      <c r="D1450" s="299" t="s">
        <v>324</v>
      </c>
      <c r="E1450" s="331">
        <v>7.31</v>
      </c>
      <c r="F1450" s="331"/>
      <c r="G1450" s="333">
        <f t="shared" si="36"/>
        <v>4830.3499999999885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25">
      <c r="A1451" s="329" t="s">
        <v>291</v>
      </c>
      <c r="B1451" s="330">
        <v>39</v>
      </c>
      <c r="C1451" s="298">
        <v>46086</v>
      </c>
      <c r="D1451" s="299" t="s">
        <v>292</v>
      </c>
      <c r="E1451" s="331"/>
      <c r="F1451" s="331">
        <v>2763.78</v>
      </c>
      <c r="G1451" s="333">
        <f t="shared" si="36"/>
        <v>4837.6599999999889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25">
      <c r="A1452" s="329" t="s">
        <v>289</v>
      </c>
      <c r="B1452" s="330">
        <v>4</v>
      </c>
      <c r="C1452" s="298">
        <v>46086</v>
      </c>
      <c r="D1452" s="299" t="s">
        <v>295</v>
      </c>
      <c r="E1452" s="331">
        <v>31.52</v>
      </c>
      <c r="F1452" s="331"/>
      <c r="G1452" s="333">
        <f t="shared" si="36"/>
        <v>2073.8799999999892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25">
      <c r="A1453" s="329" t="s">
        <v>289</v>
      </c>
      <c r="B1453" s="330">
        <v>2</v>
      </c>
      <c r="C1453" s="298">
        <v>46086</v>
      </c>
      <c r="D1453" s="299" t="s">
        <v>357</v>
      </c>
      <c r="E1453" s="331">
        <v>14.86</v>
      </c>
      <c r="F1453" s="331"/>
      <c r="G1453" s="333">
        <f t="shared" si="36"/>
        <v>2105.3999999999892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25">
      <c r="A1454" s="329" t="s">
        <v>289</v>
      </c>
      <c r="B1454" s="330">
        <v>8</v>
      </c>
      <c r="C1454" s="298">
        <v>46086</v>
      </c>
      <c r="D1454" s="299" t="s">
        <v>408</v>
      </c>
      <c r="E1454" s="331">
        <v>44.99</v>
      </c>
      <c r="F1454" s="331"/>
      <c r="G1454" s="333">
        <f t="shared" si="36"/>
        <v>2120.2599999999893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25">
      <c r="A1455" s="329" t="s">
        <v>289</v>
      </c>
      <c r="B1455" s="330">
        <v>2</v>
      </c>
      <c r="C1455" s="298">
        <v>46085</v>
      </c>
      <c r="D1455" s="299" t="s">
        <v>420</v>
      </c>
      <c r="E1455" s="331">
        <v>15</v>
      </c>
      <c r="F1455" s="331"/>
      <c r="G1455" s="333">
        <f t="shared" si="36"/>
        <v>2165.2499999999891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25">
      <c r="A1456" s="329" t="s">
        <v>289</v>
      </c>
      <c r="B1456" s="330">
        <v>2</v>
      </c>
      <c r="C1456" s="298">
        <v>46085</v>
      </c>
      <c r="D1456" s="299" t="s">
        <v>296</v>
      </c>
      <c r="E1456" s="331">
        <v>10.84</v>
      </c>
      <c r="F1456" s="331"/>
      <c r="G1456" s="333">
        <f t="shared" si="36"/>
        <v>2180.2499999999891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25">
      <c r="A1457" s="329" t="s">
        <v>294</v>
      </c>
      <c r="B1457" s="330">
        <v>14</v>
      </c>
      <c r="C1457" s="298">
        <v>46085</v>
      </c>
      <c r="D1457" s="299" t="s">
        <v>366</v>
      </c>
      <c r="E1457" s="331">
        <v>68.739999999999995</v>
      </c>
      <c r="F1457" s="331"/>
      <c r="G1457" s="333">
        <f t="shared" si="36"/>
        <v>2191.0899999999892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25">
      <c r="A1458" s="329" t="s">
        <v>289</v>
      </c>
      <c r="B1458" s="330">
        <v>4</v>
      </c>
      <c r="C1458" s="298">
        <v>46085</v>
      </c>
      <c r="D1458" s="299" t="s">
        <v>310</v>
      </c>
      <c r="E1458" s="331">
        <v>30.67</v>
      </c>
      <c r="F1458" s="331"/>
      <c r="G1458" s="333">
        <f t="shared" si="36"/>
        <v>2259.829999999989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25">
      <c r="A1459" s="329" t="s">
        <v>294</v>
      </c>
      <c r="B1459" s="330">
        <v>17</v>
      </c>
      <c r="C1459" s="298">
        <v>46085</v>
      </c>
      <c r="D1459" s="299" t="s">
        <v>369</v>
      </c>
      <c r="E1459" s="331">
        <v>99</v>
      </c>
      <c r="F1459" s="331"/>
      <c r="G1459" s="333">
        <f t="shared" si="36"/>
        <v>2290.4999999999891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25">
      <c r="A1460" s="329" t="s">
        <v>294</v>
      </c>
      <c r="B1460" s="330">
        <v>21</v>
      </c>
      <c r="C1460" s="298">
        <v>46084</v>
      </c>
      <c r="D1460" s="299" t="s">
        <v>194</v>
      </c>
      <c r="E1460" s="331">
        <v>40.72</v>
      </c>
      <c r="F1460" s="331"/>
      <c r="G1460" s="333">
        <f t="shared" si="36"/>
        <v>2389.4999999999891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25">
      <c r="A1461" s="329" t="s">
        <v>284</v>
      </c>
      <c r="B1461" s="330">
        <v>36</v>
      </c>
      <c r="C1461" s="298">
        <v>46084</v>
      </c>
      <c r="D1461" s="299" t="s">
        <v>373</v>
      </c>
      <c r="E1461" s="331">
        <v>50</v>
      </c>
      <c r="F1461" s="331"/>
      <c r="G1461" s="333">
        <f t="shared" si="36"/>
        <v>2430.2199999999889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25">
      <c r="A1462" s="329" t="s">
        <v>289</v>
      </c>
      <c r="B1462" s="330">
        <v>2</v>
      </c>
      <c r="C1462" s="298">
        <v>46084</v>
      </c>
      <c r="D1462" s="299" t="s">
        <v>296</v>
      </c>
      <c r="E1462" s="331">
        <v>14.67</v>
      </c>
      <c r="F1462" s="331"/>
      <c r="G1462" s="333">
        <f t="shared" si="36"/>
        <v>2480.2199999999889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25">
      <c r="A1463" s="329" t="s">
        <v>289</v>
      </c>
      <c r="B1463" s="330">
        <v>4</v>
      </c>
      <c r="C1463" s="298">
        <v>46084</v>
      </c>
      <c r="D1463" s="299" t="s">
        <v>296</v>
      </c>
      <c r="E1463" s="331">
        <v>27.42</v>
      </c>
      <c r="F1463" s="331"/>
      <c r="G1463" s="333">
        <f t="shared" si="36"/>
        <v>2494.889999999989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25">
      <c r="A1464" s="329" t="s">
        <v>289</v>
      </c>
      <c r="B1464" s="330">
        <v>6</v>
      </c>
      <c r="C1464" s="298">
        <v>46084</v>
      </c>
      <c r="D1464" s="299" t="s">
        <v>421</v>
      </c>
      <c r="E1464" s="331">
        <v>106.27</v>
      </c>
      <c r="F1464" s="331"/>
      <c r="G1464" s="333">
        <f t="shared" si="36"/>
        <v>2522.309999999989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25">
      <c r="A1465" s="329" t="s">
        <v>289</v>
      </c>
      <c r="B1465" s="330">
        <v>6</v>
      </c>
      <c r="C1465" s="298">
        <v>46084</v>
      </c>
      <c r="D1465" s="299" t="s">
        <v>421</v>
      </c>
      <c r="E1465" s="331">
        <v>-107</v>
      </c>
      <c r="F1465" s="331"/>
      <c r="G1465" s="333">
        <f t="shared" si="36"/>
        <v>2628.579999999989</v>
      </c>
      <c r="H1465" s="334" t="s">
        <v>298</v>
      </c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25">
      <c r="A1466" s="329" t="s">
        <v>289</v>
      </c>
      <c r="B1466" s="330">
        <v>2</v>
      </c>
      <c r="C1466" s="298">
        <v>46083</v>
      </c>
      <c r="D1466" s="299" t="s">
        <v>301</v>
      </c>
      <c r="E1466" s="331">
        <v>20</v>
      </c>
      <c r="F1466" s="331"/>
      <c r="G1466" s="333">
        <f t="shared" si="36"/>
        <v>2521.579999999989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25">
      <c r="A1467" s="329" t="s">
        <v>287</v>
      </c>
      <c r="B1467" s="330" t="s">
        <v>287</v>
      </c>
      <c r="C1467" s="298">
        <v>46083</v>
      </c>
      <c r="D1467" s="299" t="s">
        <v>288</v>
      </c>
      <c r="E1467" s="331">
        <v>185.64</v>
      </c>
      <c r="F1467" s="331">
        <v>185.64</v>
      </c>
      <c r="G1467" s="333">
        <f t="shared" si="36"/>
        <v>2541.579999999989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25">
      <c r="A1468" s="329" t="s">
        <v>289</v>
      </c>
      <c r="B1468" s="330">
        <v>2</v>
      </c>
      <c r="C1468" s="298">
        <v>46083</v>
      </c>
      <c r="D1468" s="299" t="s">
        <v>423</v>
      </c>
      <c r="E1468" s="331">
        <v>70.12</v>
      </c>
      <c r="F1468" s="331"/>
      <c r="G1468" s="333">
        <f t="shared" si="36"/>
        <v>2541.579999999989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25">
      <c r="A1469" s="329" t="s">
        <v>294</v>
      </c>
      <c r="B1469" s="330">
        <v>17</v>
      </c>
      <c r="C1469" s="298">
        <v>46083</v>
      </c>
      <c r="D1469" s="299" t="s">
        <v>188</v>
      </c>
      <c r="E1469" s="331">
        <v>41.44</v>
      </c>
      <c r="F1469" s="331"/>
      <c r="G1469" s="333">
        <f t="shared" si="36"/>
        <v>2611.6999999999889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25">
      <c r="A1470" s="329" t="s">
        <v>289</v>
      </c>
      <c r="B1470" s="330">
        <v>8</v>
      </c>
      <c r="C1470" s="298">
        <v>46083</v>
      </c>
      <c r="D1470" s="299" t="s">
        <v>296</v>
      </c>
      <c r="E1470" s="331">
        <v>8.7200000000000006</v>
      </c>
      <c r="F1470" s="331"/>
      <c r="G1470" s="333">
        <f t="shared" si="36"/>
        <v>2653.139999999989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25">
      <c r="A1471" s="329" t="s">
        <v>294</v>
      </c>
      <c r="B1471" s="330">
        <v>22</v>
      </c>
      <c r="C1471" s="298">
        <v>46082</v>
      </c>
      <c r="D1471" s="299" t="s">
        <v>374</v>
      </c>
      <c r="E1471" s="331">
        <v>6.37</v>
      </c>
      <c r="F1471" s="331"/>
      <c r="G1471" s="333">
        <f t="shared" si="36"/>
        <v>2661.8599999999888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25">
      <c r="A1472" s="329" t="s">
        <v>289</v>
      </c>
      <c r="B1472" s="330">
        <v>2</v>
      </c>
      <c r="C1472" s="298">
        <v>46082</v>
      </c>
      <c r="D1472" s="299" t="s">
        <v>296</v>
      </c>
      <c r="E1472" s="331">
        <v>9.8699999999999992</v>
      </c>
      <c r="F1472" s="331"/>
      <c r="G1472" s="333">
        <f t="shared" si="36"/>
        <v>2668.2299999999886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25">
      <c r="A1473" s="329" t="s">
        <v>289</v>
      </c>
      <c r="B1473" s="330">
        <v>1</v>
      </c>
      <c r="C1473" s="298">
        <v>46082</v>
      </c>
      <c r="D1473" s="299" t="s">
        <v>311</v>
      </c>
      <c r="E1473" s="331">
        <v>119.55</v>
      </c>
      <c r="F1473" s="331"/>
      <c r="G1473" s="333">
        <f t="shared" si="36"/>
        <v>2678.0999999999885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25">
      <c r="A1474" s="329" t="s">
        <v>289</v>
      </c>
      <c r="B1474" s="330">
        <v>3</v>
      </c>
      <c r="C1474" s="298">
        <v>46082</v>
      </c>
      <c r="D1474" s="299" t="s">
        <v>347</v>
      </c>
      <c r="E1474" s="331">
        <v>25</v>
      </c>
      <c r="F1474" s="331"/>
      <c r="G1474" s="333">
        <f t="shared" si="36"/>
        <v>2797.6499999999887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25">
      <c r="A1475" s="329" t="s">
        <v>289</v>
      </c>
      <c r="B1475" s="330">
        <v>1</v>
      </c>
      <c r="C1475" s="298">
        <v>46082</v>
      </c>
      <c r="D1475" s="299" t="s">
        <v>304</v>
      </c>
      <c r="E1475" s="331">
        <v>119.17</v>
      </c>
      <c r="F1475" s="331"/>
      <c r="G1475" s="333">
        <f t="shared" si="36"/>
        <v>2822.6499999999887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25">
      <c r="A1476" s="329" t="s">
        <v>284</v>
      </c>
      <c r="B1476" s="330">
        <v>37</v>
      </c>
      <c r="C1476" s="298">
        <v>46081</v>
      </c>
      <c r="D1476" s="299" t="s">
        <v>424</v>
      </c>
      <c r="E1476" s="331">
        <v>3764.91</v>
      </c>
      <c r="F1476" s="331"/>
      <c r="G1476" s="333">
        <f t="shared" si="36"/>
        <v>2941.8199999999888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25">
      <c r="A1477" s="329" t="s">
        <v>286</v>
      </c>
      <c r="B1477" s="330">
        <v>25</v>
      </c>
      <c r="C1477" s="298">
        <v>46081</v>
      </c>
      <c r="D1477" s="298" t="s">
        <v>204</v>
      </c>
      <c r="E1477" s="331">
        <v>350</v>
      </c>
      <c r="F1477" s="331"/>
      <c r="G1477" s="333">
        <f t="shared" si="36"/>
        <v>6706.7299999999886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25">
      <c r="A1478" s="329" t="s">
        <v>286</v>
      </c>
      <c r="B1478" s="330">
        <v>26</v>
      </c>
      <c r="C1478" s="298">
        <v>46081</v>
      </c>
      <c r="D1478" s="298" t="s">
        <v>205</v>
      </c>
      <c r="E1478" s="331">
        <v>320</v>
      </c>
      <c r="F1478" s="331"/>
      <c r="G1478" s="333">
        <f t="shared" si="36"/>
        <v>7056.7299999999886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25">
      <c r="A1479" s="329" t="s">
        <v>286</v>
      </c>
      <c r="B1479" s="330">
        <v>27</v>
      </c>
      <c r="C1479" s="298">
        <v>46081</v>
      </c>
      <c r="D1479" s="298" t="s">
        <v>206</v>
      </c>
      <c r="E1479" s="331">
        <v>25</v>
      </c>
      <c r="F1479" s="331"/>
      <c r="G1479" s="333">
        <f t="shared" si="36"/>
        <v>7376.7299999999886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25">
      <c r="A1480" s="329" t="s">
        <v>286</v>
      </c>
      <c r="B1480" s="330">
        <v>28</v>
      </c>
      <c r="C1480" s="298">
        <v>46081</v>
      </c>
      <c r="D1480" s="298" t="s">
        <v>207</v>
      </c>
      <c r="E1480" s="331">
        <v>25</v>
      </c>
      <c r="F1480" s="331"/>
      <c r="G1480" s="333">
        <f t="shared" si="36"/>
        <v>7401.7299999999886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25">
      <c r="A1481" s="329" t="s">
        <v>286</v>
      </c>
      <c r="B1481" s="330">
        <v>29</v>
      </c>
      <c r="C1481" s="298">
        <v>46081</v>
      </c>
      <c r="D1481" s="298" t="s">
        <v>208</v>
      </c>
      <c r="E1481" s="331">
        <v>45</v>
      </c>
      <c r="F1481" s="331"/>
      <c r="G1481" s="333">
        <f t="shared" si="36"/>
        <v>7426.7299999999886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25">
      <c r="A1482" s="329" t="s">
        <v>286</v>
      </c>
      <c r="B1482" s="330">
        <v>30</v>
      </c>
      <c r="C1482" s="298">
        <v>46081</v>
      </c>
      <c r="D1482" s="298" t="s">
        <v>209</v>
      </c>
      <c r="E1482" s="331">
        <v>400</v>
      </c>
      <c r="F1482" s="331"/>
      <c r="G1482" s="333">
        <f t="shared" si="36"/>
        <v>7471.7299999999886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25">
      <c r="A1483" s="329" t="s">
        <v>286</v>
      </c>
      <c r="B1483" s="330">
        <v>31</v>
      </c>
      <c r="C1483" s="298">
        <v>46081</v>
      </c>
      <c r="D1483" s="298" t="s">
        <v>210</v>
      </c>
      <c r="E1483" s="331">
        <v>375</v>
      </c>
      <c r="F1483" s="331"/>
      <c r="G1483" s="333">
        <f t="shared" si="36"/>
        <v>7871.7299999999886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25">
      <c r="A1484" s="329" t="s">
        <v>286</v>
      </c>
      <c r="B1484" s="330">
        <v>32</v>
      </c>
      <c r="C1484" s="298">
        <v>46081</v>
      </c>
      <c r="D1484" s="298" t="s">
        <v>211</v>
      </c>
      <c r="E1484" s="331">
        <v>100</v>
      </c>
      <c r="F1484" s="331"/>
      <c r="G1484" s="333">
        <f t="shared" si="36"/>
        <v>8246.7299999999886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25">
      <c r="A1485" s="329" t="s">
        <v>286</v>
      </c>
      <c r="B1485" s="330">
        <v>33</v>
      </c>
      <c r="C1485" s="298">
        <v>46081</v>
      </c>
      <c r="D1485" s="298" t="s">
        <v>212</v>
      </c>
      <c r="E1485" s="331">
        <v>85</v>
      </c>
      <c r="F1485" s="331"/>
      <c r="G1485" s="333">
        <f t="shared" si="36"/>
        <v>8346.7299999999886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25">
      <c r="A1486" s="329" t="s">
        <v>286</v>
      </c>
      <c r="B1486" s="330">
        <v>34</v>
      </c>
      <c r="C1486" s="298">
        <v>46081</v>
      </c>
      <c r="D1486" s="298" t="s">
        <v>213</v>
      </c>
      <c r="E1486" s="331">
        <v>230</v>
      </c>
      <c r="F1486" s="331"/>
      <c r="G1486" s="333">
        <f t="shared" si="36"/>
        <v>8431.7299999999886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25">
      <c r="A1487" s="329" t="s">
        <v>286</v>
      </c>
      <c r="B1487" s="330">
        <v>35</v>
      </c>
      <c r="C1487" s="298">
        <v>46081</v>
      </c>
      <c r="D1487" s="298" t="s">
        <v>214</v>
      </c>
      <c r="E1487" s="331">
        <v>45</v>
      </c>
      <c r="F1487" s="331"/>
      <c r="G1487" s="333">
        <f t="shared" si="36"/>
        <v>8661.7299999999886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25">
      <c r="A1488" s="329" t="s">
        <v>294</v>
      </c>
      <c r="B1488" s="330">
        <v>42</v>
      </c>
      <c r="C1488" s="298">
        <v>46081</v>
      </c>
      <c r="D1488" s="298" t="s">
        <v>200</v>
      </c>
      <c r="E1488" s="331">
        <v>51.19</v>
      </c>
      <c r="F1488" s="331"/>
      <c r="G1488" s="333">
        <f t="shared" si="36"/>
        <v>8706.7299999999886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25">
      <c r="A1489" s="329" t="s">
        <v>294</v>
      </c>
      <c r="B1489" s="330">
        <v>43</v>
      </c>
      <c r="C1489" s="298">
        <v>46081</v>
      </c>
      <c r="D1489" s="298" t="s">
        <v>201</v>
      </c>
      <c r="E1489" s="331">
        <v>37.17</v>
      </c>
      <c r="F1489" s="331"/>
      <c r="G1489" s="333">
        <f t="shared" si="36"/>
        <v>8757.9199999999892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25">
      <c r="A1490" s="329" t="s">
        <v>294</v>
      </c>
      <c r="B1490" s="330">
        <v>10</v>
      </c>
      <c r="C1490" s="298">
        <v>46081</v>
      </c>
      <c r="D1490" s="298" t="s">
        <v>176</v>
      </c>
      <c r="E1490" s="331">
        <v>17.899999999999999</v>
      </c>
      <c r="F1490" s="331"/>
      <c r="G1490" s="333">
        <f t="shared" si="36"/>
        <v>8795.0899999999892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25">
      <c r="A1491" s="329" t="s">
        <v>289</v>
      </c>
      <c r="B1491" s="330">
        <v>2</v>
      </c>
      <c r="C1491" s="298">
        <v>46080</v>
      </c>
      <c r="D1491" s="298" t="s">
        <v>357</v>
      </c>
      <c r="E1491" s="331">
        <v>11.17</v>
      </c>
      <c r="F1491" s="331"/>
      <c r="G1491" s="333">
        <f t="shared" si="36"/>
        <v>8812.9899999999889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25">
      <c r="A1492" s="329" t="s">
        <v>289</v>
      </c>
      <c r="B1492" s="330">
        <v>2</v>
      </c>
      <c r="C1492" s="298">
        <v>46080</v>
      </c>
      <c r="D1492" s="299" t="s">
        <v>425</v>
      </c>
      <c r="E1492" s="331">
        <v>25</v>
      </c>
      <c r="F1492" s="331"/>
      <c r="G1492" s="333">
        <f t="shared" si="36"/>
        <v>8824.1599999999889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25">
      <c r="A1493" s="329" t="s">
        <v>289</v>
      </c>
      <c r="B1493" s="330">
        <v>2</v>
      </c>
      <c r="C1493" s="298">
        <v>46080</v>
      </c>
      <c r="D1493" s="299" t="s">
        <v>357</v>
      </c>
      <c r="E1493" s="331">
        <v>22.84</v>
      </c>
      <c r="F1493" s="331"/>
      <c r="G1493" s="333">
        <f t="shared" si="36"/>
        <v>8849.1599999999889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25">
      <c r="A1494" s="329" t="s">
        <v>289</v>
      </c>
      <c r="B1494" s="330">
        <v>6</v>
      </c>
      <c r="C1494" s="298">
        <v>46080</v>
      </c>
      <c r="D1494" s="299" t="s">
        <v>426</v>
      </c>
      <c r="E1494" s="331">
        <v>-88</v>
      </c>
      <c r="F1494" s="331"/>
      <c r="G1494" s="333">
        <f t="shared" si="36"/>
        <v>8871.9999999999891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25">
      <c r="A1495" s="329" t="s">
        <v>291</v>
      </c>
      <c r="B1495" s="330">
        <v>38</v>
      </c>
      <c r="C1495" s="298">
        <v>46080</v>
      </c>
      <c r="D1495" s="299" t="s">
        <v>293</v>
      </c>
      <c r="E1495" s="331"/>
      <c r="F1495" s="331">
        <v>4278.1499999999996</v>
      </c>
      <c r="G1495" s="333">
        <f t="shared" si="36"/>
        <v>8783.9999999999891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25">
      <c r="A1496" s="329" t="s">
        <v>289</v>
      </c>
      <c r="B1496" s="330">
        <v>6</v>
      </c>
      <c r="C1496" s="298">
        <v>46080</v>
      </c>
      <c r="D1496" s="299" t="s">
        <v>427</v>
      </c>
      <c r="E1496" s="331">
        <v>25.93</v>
      </c>
      <c r="F1496" s="331"/>
      <c r="G1496" s="333">
        <f t="shared" si="36"/>
        <v>4505.8499999999904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25">
      <c r="A1497" s="329" t="s">
        <v>289</v>
      </c>
      <c r="B1497" s="330">
        <v>4</v>
      </c>
      <c r="C1497" s="298">
        <v>46079</v>
      </c>
      <c r="D1497" s="299" t="s">
        <v>310</v>
      </c>
      <c r="E1497" s="331">
        <v>29.84</v>
      </c>
      <c r="F1497" s="331"/>
      <c r="G1497" s="333">
        <f t="shared" si="36"/>
        <v>4531.7799999999907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25">
      <c r="A1498" s="329" t="s">
        <v>289</v>
      </c>
      <c r="B1498" s="330">
        <v>5</v>
      </c>
      <c r="C1498" s="298">
        <v>46079</v>
      </c>
      <c r="D1498" s="299" t="s">
        <v>428</v>
      </c>
      <c r="E1498" s="331">
        <v>103.25</v>
      </c>
      <c r="F1498" s="331"/>
      <c r="G1498" s="333">
        <f t="shared" si="36"/>
        <v>4561.6199999999908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25">
      <c r="A1499" s="329" t="s">
        <v>289</v>
      </c>
      <c r="B1499" s="330">
        <v>8</v>
      </c>
      <c r="C1499" s="298">
        <v>46079</v>
      </c>
      <c r="D1499" s="299" t="s">
        <v>356</v>
      </c>
      <c r="E1499" s="331">
        <v>26.02</v>
      </c>
      <c r="F1499" s="331"/>
      <c r="G1499" s="333">
        <f t="shared" si="36"/>
        <v>4664.8699999999908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25">
      <c r="A1500" s="329" t="s">
        <v>294</v>
      </c>
      <c r="B1500" s="330">
        <v>24</v>
      </c>
      <c r="C1500" s="298">
        <v>46079</v>
      </c>
      <c r="D1500" s="299" t="s">
        <v>858</v>
      </c>
      <c r="E1500" s="331">
        <v>84.83</v>
      </c>
      <c r="F1500" s="331"/>
      <c r="G1500" s="333">
        <f t="shared" si="36"/>
        <v>4690.8899999999912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25">
      <c r="A1501" s="329" t="s">
        <v>289</v>
      </c>
      <c r="B1501" s="330">
        <v>2</v>
      </c>
      <c r="C1501" s="298">
        <v>46079</v>
      </c>
      <c r="D1501" s="299" t="s">
        <v>296</v>
      </c>
      <c r="E1501" s="331">
        <v>17.87</v>
      </c>
      <c r="F1501" s="331"/>
      <c r="G1501" s="333">
        <f t="shared" si="36"/>
        <v>4775.7199999999912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25">
      <c r="A1502" s="329" t="s">
        <v>289</v>
      </c>
      <c r="B1502" s="330">
        <v>5</v>
      </c>
      <c r="C1502" s="298">
        <v>46079</v>
      </c>
      <c r="D1502" s="299" t="s">
        <v>429</v>
      </c>
      <c r="E1502" s="331">
        <v>123.64</v>
      </c>
      <c r="F1502" s="331"/>
      <c r="G1502" s="333">
        <f t="shared" si="36"/>
        <v>4793.5899999999911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25">
      <c r="A1503" s="329" t="s">
        <v>289</v>
      </c>
      <c r="B1503" s="330">
        <v>8</v>
      </c>
      <c r="C1503" s="298">
        <v>46078</v>
      </c>
      <c r="D1503" s="299" t="s">
        <v>319</v>
      </c>
      <c r="E1503" s="331">
        <v>18.5</v>
      </c>
      <c r="F1503" s="331"/>
      <c r="G1503" s="333">
        <f t="shared" si="36"/>
        <v>4917.2299999999914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25">
      <c r="A1504" s="329" t="s">
        <v>289</v>
      </c>
      <c r="B1504" s="330">
        <v>4</v>
      </c>
      <c r="C1504" s="298">
        <v>46078</v>
      </c>
      <c r="D1504" s="299" t="s">
        <v>296</v>
      </c>
      <c r="E1504" s="331">
        <v>50.96</v>
      </c>
      <c r="F1504" s="331"/>
      <c r="G1504" s="333">
        <f t="shared" si="36"/>
        <v>4935.7299999999914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25">
      <c r="A1505" s="329" t="s">
        <v>289</v>
      </c>
      <c r="B1505" s="330">
        <v>8</v>
      </c>
      <c r="C1505" s="298">
        <v>46078</v>
      </c>
      <c r="D1505" s="299" t="s">
        <v>296</v>
      </c>
      <c r="E1505" s="331">
        <v>11.28</v>
      </c>
      <c r="F1505" s="331"/>
      <c r="G1505" s="333">
        <f t="shared" si="36"/>
        <v>4986.6899999999914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25">
      <c r="A1506" s="329" t="s">
        <v>294</v>
      </c>
      <c r="B1506" s="330">
        <v>12</v>
      </c>
      <c r="C1506" s="298">
        <v>46078</v>
      </c>
      <c r="D1506" s="299" t="s">
        <v>314</v>
      </c>
      <c r="E1506" s="331">
        <v>204.47</v>
      </c>
      <c r="F1506" s="331"/>
      <c r="G1506" s="333">
        <f t="shared" si="36"/>
        <v>4997.9699999999912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25">
      <c r="A1507" s="329" t="s">
        <v>289</v>
      </c>
      <c r="B1507" s="330">
        <v>8</v>
      </c>
      <c r="C1507" s="298">
        <v>46078</v>
      </c>
      <c r="D1507" s="299" t="s">
        <v>308</v>
      </c>
      <c r="E1507" s="331">
        <v>47.99</v>
      </c>
      <c r="F1507" s="331"/>
      <c r="G1507" s="333">
        <f t="shared" si="36"/>
        <v>5202.4399999999914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25">
      <c r="A1508" s="329" t="s">
        <v>289</v>
      </c>
      <c r="B1508" s="330">
        <v>1</v>
      </c>
      <c r="C1508" s="298">
        <v>46078</v>
      </c>
      <c r="D1508" s="299" t="s">
        <v>304</v>
      </c>
      <c r="E1508" s="331">
        <v>19.09</v>
      </c>
      <c r="F1508" s="331"/>
      <c r="G1508" s="333">
        <f t="shared" si="36"/>
        <v>5250.4299999999912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25">
      <c r="A1509" s="329" t="s">
        <v>294</v>
      </c>
      <c r="B1509" s="330">
        <v>23</v>
      </c>
      <c r="C1509" s="298">
        <v>46076</v>
      </c>
      <c r="D1509" s="299" t="s">
        <v>67</v>
      </c>
      <c r="E1509" s="331">
        <v>650.88</v>
      </c>
      <c r="F1509" s="331"/>
      <c r="G1509" s="333">
        <f t="shared" si="36"/>
        <v>5269.5199999999913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25">
      <c r="A1510" s="329" t="s">
        <v>289</v>
      </c>
      <c r="B1510" s="330">
        <v>6</v>
      </c>
      <c r="C1510" s="298">
        <v>46076</v>
      </c>
      <c r="D1510" s="299" t="s">
        <v>350</v>
      </c>
      <c r="E1510" s="331">
        <v>35</v>
      </c>
      <c r="F1510" s="331"/>
      <c r="G1510" s="333">
        <f t="shared" si="36"/>
        <v>5920.3999999999915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25">
      <c r="A1511" s="329" t="s">
        <v>289</v>
      </c>
      <c r="B1511" s="330">
        <v>1</v>
      </c>
      <c r="C1511" s="298">
        <v>46076</v>
      </c>
      <c r="D1511" s="299" t="s">
        <v>306</v>
      </c>
      <c r="E1511" s="331">
        <v>128.97999999999999</v>
      </c>
      <c r="F1511" s="331"/>
      <c r="G1511" s="333">
        <f t="shared" si="36"/>
        <v>5955.3999999999915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25">
      <c r="A1512" s="329" t="s">
        <v>289</v>
      </c>
      <c r="B1512" s="330">
        <v>1</v>
      </c>
      <c r="C1512" s="298">
        <v>46076</v>
      </c>
      <c r="D1512" s="299" t="s">
        <v>320</v>
      </c>
      <c r="E1512" s="331">
        <v>52.55</v>
      </c>
      <c r="F1512" s="331"/>
      <c r="G1512" s="333">
        <f t="shared" si="36"/>
        <v>6084.379999999991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25">
      <c r="A1513" s="329" t="s">
        <v>289</v>
      </c>
      <c r="B1513" s="330">
        <v>3</v>
      </c>
      <c r="C1513" s="298">
        <v>46075</v>
      </c>
      <c r="D1513" s="299" t="s">
        <v>347</v>
      </c>
      <c r="E1513" s="331">
        <v>13.76</v>
      </c>
      <c r="F1513" s="331"/>
      <c r="G1513" s="333">
        <f t="shared" si="36"/>
        <v>6136.9299999999912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25">
      <c r="A1514" s="329" t="s">
        <v>289</v>
      </c>
      <c r="B1514" s="330">
        <v>1</v>
      </c>
      <c r="C1514" s="298">
        <v>46075</v>
      </c>
      <c r="D1514" s="299" t="s">
        <v>311</v>
      </c>
      <c r="E1514" s="331">
        <v>187.64</v>
      </c>
      <c r="F1514" s="331"/>
      <c r="G1514" s="333">
        <f t="shared" si="36"/>
        <v>6150.6899999999914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25">
      <c r="A1515" s="329" t="s">
        <v>289</v>
      </c>
      <c r="B1515" s="330">
        <v>1</v>
      </c>
      <c r="C1515" s="298">
        <v>46074</v>
      </c>
      <c r="D1515" s="299" t="s">
        <v>392</v>
      </c>
      <c r="E1515" s="331">
        <v>75.78</v>
      </c>
      <c r="F1515" s="331"/>
      <c r="G1515" s="333">
        <f t="shared" si="36"/>
        <v>6338.3299999999917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25">
      <c r="A1516" s="329" t="s">
        <v>289</v>
      </c>
      <c r="B1516" s="330">
        <v>2</v>
      </c>
      <c r="C1516" s="298">
        <v>46074</v>
      </c>
      <c r="D1516" s="299" t="s">
        <v>391</v>
      </c>
      <c r="E1516" s="331">
        <v>27.41</v>
      </c>
      <c r="F1516" s="331"/>
      <c r="G1516" s="333">
        <f t="shared" si="36"/>
        <v>6414.1099999999915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25">
      <c r="A1517" s="329" t="s">
        <v>289</v>
      </c>
      <c r="B1517" s="330">
        <v>4</v>
      </c>
      <c r="C1517" s="298">
        <v>46074</v>
      </c>
      <c r="D1517" s="299" t="s">
        <v>430</v>
      </c>
      <c r="E1517" s="331">
        <v>32.049999999999997</v>
      </c>
      <c r="F1517" s="331"/>
      <c r="G1517" s="333">
        <f t="shared" si="36"/>
        <v>6441.5199999999913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25">
      <c r="A1518" s="329" t="s">
        <v>289</v>
      </c>
      <c r="B1518" s="330">
        <v>2</v>
      </c>
      <c r="C1518" s="298">
        <v>46074</v>
      </c>
      <c r="D1518" s="299" t="s">
        <v>357</v>
      </c>
      <c r="E1518" s="331">
        <v>9.4700000000000006</v>
      </c>
      <c r="F1518" s="331"/>
      <c r="G1518" s="333">
        <f t="shared" si="36"/>
        <v>6473.5699999999915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25">
      <c r="A1519" s="329" t="s">
        <v>289</v>
      </c>
      <c r="B1519" s="330">
        <v>2</v>
      </c>
      <c r="C1519" s="298">
        <v>46073</v>
      </c>
      <c r="D1519" s="299" t="s">
        <v>296</v>
      </c>
      <c r="E1519" s="331">
        <v>14.47</v>
      </c>
      <c r="F1519" s="331"/>
      <c r="G1519" s="333">
        <f t="shared" si="36"/>
        <v>6483.0399999999918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25">
      <c r="A1520" s="329" t="s">
        <v>289</v>
      </c>
      <c r="B1520" s="330">
        <v>3</v>
      </c>
      <c r="C1520" s="298">
        <v>46073</v>
      </c>
      <c r="D1520" s="299" t="s">
        <v>354</v>
      </c>
      <c r="E1520" s="331">
        <v>11.97</v>
      </c>
      <c r="F1520" s="331"/>
      <c r="G1520" s="333">
        <f t="shared" si="36"/>
        <v>6497.509999999992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25">
      <c r="A1521" s="329" t="s">
        <v>289</v>
      </c>
      <c r="B1521" s="330">
        <v>4</v>
      </c>
      <c r="C1521" s="298">
        <v>46073</v>
      </c>
      <c r="D1521" s="299" t="s">
        <v>354</v>
      </c>
      <c r="E1521" s="331">
        <v>59.88</v>
      </c>
      <c r="F1521" s="331"/>
      <c r="G1521" s="333">
        <f t="shared" si="36"/>
        <v>6509.4799999999923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25">
      <c r="A1522" s="329" t="s">
        <v>289</v>
      </c>
      <c r="B1522" s="330">
        <v>2</v>
      </c>
      <c r="C1522" s="298">
        <v>46073</v>
      </c>
      <c r="D1522" s="299" t="s">
        <v>417</v>
      </c>
      <c r="E1522" s="331">
        <v>19.57</v>
      </c>
      <c r="F1522" s="331"/>
      <c r="G1522" s="333">
        <f t="shared" si="36"/>
        <v>6569.3599999999924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25">
      <c r="A1523" s="329" t="s">
        <v>294</v>
      </c>
      <c r="B1523" s="330">
        <v>22</v>
      </c>
      <c r="C1523" s="298">
        <v>46073</v>
      </c>
      <c r="D1523" s="299" t="s">
        <v>323</v>
      </c>
      <c r="E1523" s="331">
        <v>20.22</v>
      </c>
      <c r="F1523" s="331"/>
      <c r="G1523" s="333">
        <f t="shared" si="36"/>
        <v>6588.9299999999921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25">
      <c r="A1524" s="329" t="s">
        <v>289</v>
      </c>
      <c r="B1524" s="330">
        <v>2</v>
      </c>
      <c r="C1524" s="298">
        <v>46073</v>
      </c>
      <c r="D1524" s="299" t="s">
        <v>357</v>
      </c>
      <c r="E1524" s="331">
        <v>5.3</v>
      </c>
      <c r="F1524" s="331"/>
      <c r="G1524" s="333">
        <f t="shared" si="36"/>
        <v>6609.1499999999924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25">
      <c r="A1525" s="329" t="s">
        <v>289</v>
      </c>
      <c r="B1525" s="330">
        <v>3</v>
      </c>
      <c r="C1525" s="298">
        <v>46073</v>
      </c>
      <c r="D1525" s="299" t="s">
        <v>324</v>
      </c>
      <c r="E1525" s="331">
        <v>8.1300000000000008</v>
      </c>
      <c r="F1525" s="331"/>
      <c r="G1525" s="333">
        <f t="shared" si="36"/>
        <v>6614.4499999999925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25">
      <c r="A1526" s="329" t="s">
        <v>289</v>
      </c>
      <c r="B1526" s="330">
        <v>4</v>
      </c>
      <c r="C1526" s="298">
        <v>46073</v>
      </c>
      <c r="D1526" s="299" t="s">
        <v>310</v>
      </c>
      <c r="E1526" s="331">
        <v>32.43</v>
      </c>
      <c r="F1526" s="331"/>
      <c r="G1526" s="333">
        <f t="shared" si="36"/>
        <v>6622.5799999999927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25">
      <c r="A1527" s="329" t="s">
        <v>289</v>
      </c>
      <c r="B1527" s="330">
        <v>8</v>
      </c>
      <c r="C1527" s="298">
        <v>46073</v>
      </c>
      <c r="D1527" s="299" t="s">
        <v>431</v>
      </c>
      <c r="E1527" s="331">
        <v>98.65</v>
      </c>
      <c r="F1527" s="331"/>
      <c r="G1527" s="333">
        <f t="shared" si="36"/>
        <v>6655.0099999999929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25">
      <c r="A1528" s="329" t="s">
        <v>289</v>
      </c>
      <c r="B1528" s="330">
        <v>6</v>
      </c>
      <c r="C1528" s="298">
        <v>46072</v>
      </c>
      <c r="D1528" s="299" t="s">
        <v>300</v>
      </c>
      <c r="E1528" s="331">
        <v>30.87</v>
      </c>
      <c r="F1528" s="331"/>
      <c r="G1528" s="333">
        <f t="shared" si="36"/>
        <v>6753.6599999999926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25">
      <c r="A1529" s="329" t="s">
        <v>289</v>
      </c>
      <c r="B1529" s="330">
        <v>6</v>
      </c>
      <c r="C1529" s="298">
        <v>46072</v>
      </c>
      <c r="D1529" s="299" t="s">
        <v>300</v>
      </c>
      <c r="E1529" s="331">
        <v>15.96</v>
      </c>
      <c r="F1529" s="331"/>
      <c r="G1529" s="333">
        <f t="shared" si="36"/>
        <v>6784.5299999999925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25">
      <c r="A1530" s="329" t="s">
        <v>289</v>
      </c>
      <c r="B1530" s="330">
        <v>2</v>
      </c>
      <c r="C1530" s="298">
        <v>46072</v>
      </c>
      <c r="D1530" s="299" t="s">
        <v>296</v>
      </c>
      <c r="E1530" s="331">
        <v>17.36</v>
      </c>
      <c r="F1530" s="331"/>
      <c r="G1530" s="333">
        <f t="shared" si="36"/>
        <v>6800.4899999999925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25">
      <c r="A1531" s="329" t="s">
        <v>294</v>
      </c>
      <c r="B1531" s="330">
        <v>22</v>
      </c>
      <c r="C1531" s="298">
        <v>46072</v>
      </c>
      <c r="D1531" s="299" t="s">
        <v>328</v>
      </c>
      <c r="E1531" s="331">
        <v>7.46</v>
      </c>
      <c r="F1531" s="331"/>
      <c r="G1531" s="333">
        <f t="shared" si="36"/>
        <v>6817.8499999999922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25">
      <c r="A1532" s="329" t="s">
        <v>291</v>
      </c>
      <c r="B1532" s="330">
        <v>39</v>
      </c>
      <c r="C1532" s="298">
        <v>46072</v>
      </c>
      <c r="D1532" s="299" t="s">
        <v>292</v>
      </c>
      <c r="E1532" s="331"/>
      <c r="F1532" s="331">
        <v>2763.77</v>
      </c>
      <c r="G1532" s="333">
        <f t="shared" si="36"/>
        <v>6825.3099999999922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25">
      <c r="A1533" s="329" t="s">
        <v>335</v>
      </c>
      <c r="B1533" s="330" t="s">
        <v>335</v>
      </c>
      <c r="C1533" s="298">
        <v>46071</v>
      </c>
      <c r="D1533" s="299" t="s">
        <v>185</v>
      </c>
      <c r="E1533" s="331">
        <v>182.55</v>
      </c>
      <c r="F1533" s="331"/>
      <c r="G1533" s="333">
        <f t="shared" si="36"/>
        <v>4061.5399999999927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25">
      <c r="A1534" s="329" t="s">
        <v>294</v>
      </c>
      <c r="B1534" s="330">
        <v>15</v>
      </c>
      <c r="C1534" s="298">
        <v>46071</v>
      </c>
      <c r="D1534" s="299" t="s">
        <v>185</v>
      </c>
      <c r="E1534" s="331">
        <v>188.16</v>
      </c>
      <c r="F1534" s="331"/>
      <c r="G1534" s="333">
        <f t="shared" si="36"/>
        <v>4244.0899999999929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25">
      <c r="A1535" s="329" t="s">
        <v>291</v>
      </c>
      <c r="B1535" s="330">
        <v>40</v>
      </c>
      <c r="C1535" s="298">
        <v>46071</v>
      </c>
      <c r="D1535" s="299" t="s">
        <v>316</v>
      </c>
      <c r="E1535" s="331"/>
      <c r="F1535" s="331">
        <v>1281.58</v>
      </c>
      <c r="G1535" s="333">
        <f t="shared" si="36"/>
        <v>4432.2499999999927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25">
      <c r="A1536" s="329" t="s">
        <v>289</v>
      </c>
      <c r="B1536" s="330">
        <v>6</v>
      </c>
      <c r="C1536" s="298">
        <v>46071</v>
      </c>
      <c r="D1536" s="299" t="s">
        <v>432</v>
      </c>
      <c r="E1536" s="331">
        <v>-146</v>
      </c>
      <c r="F1536" s="331"/>
      <c r="G1536" s="333">
        <f t="shared" si="36"/>
        <v>3150.6699999999933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25">
      <c r="A1537" s="329" t="s">
        <v>289</v>
      </c>
      <c r="B1537" s="330">
        <v>2</v>
      </c>
      <c r="C1537" s="298">
        <v>46071</v>
      </c>
      <c r="D1537" s="299" t="s">
        <v>433</v>
      </c>
      <c r="E1537" s="331">
        <v>-13</v>
      </c>
      <c r="F1537" s="331"/>
      <c r="G1537" s="333">
        <f t="shared" si="36"/>
        <v>3004.6699999999933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25">
      <c r="A1538" s="329" t="s">
        <v>335</v>
      </c>
      <c r="B1538" s="330" t="s">
        <v>335</v>
      </c>
      <c r="C1538" s="298">
        <v>46071</v>
      </c>
      <c r="D1538" s="299" t="s">
        <v>458</v>
      </c>
      <c r="E1538" s="331"/>
      <c r="F1538" s="331">
        <v>191</v>
      </c>
      <c r="G1538" s="333">
        <f t="shared" si="36"/>
        <v>2991.6699999999933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25">
      <c r="A1539" s="329" t="s">
        <v>289</v>
      </c>
      <c r="B1539" s="330">
        <v>6</v>
      </c>
      <c r="C1539" s="298">
        <v>46071</v>
      </c>
      <c r="D1539" s="299" t="s">
        <v>300</v>
      </c>
      <c r="E1539" s="331">
        <v>43.63</v>
      </c>
      <c r="F1539" s="331"/>
      <c r="G1539" s="333">
        <f t="shared" si="36"/>
        <v>2800.6699999999933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25">
      <c r="A1540" s="329" t="s">
        <v>289</v>
      </c>
      <c r="B1540" s="330">
        <v>6</v>
      </c>
      <c r="C1540" s="298">
        <v>46071</v>
      </c>
      <c r="D1540" s="299" t="s">
        <v>300</v>
      </c>
      <c r="E1540" s="331">
        <v>10.64</v>
      </c>
      <c r="F1540" s="331"/>
      <c r="G1540" s="333">
        <f t="shared" si="36"/>
        <v>2844.2999999999934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25">
      <c r="A1541" s="329" t="s">
        <v>289</v>
      </c>
      <c r="B1541" s="330">
        <v>8</v>
      </c>
      <c r="C1541" s="298">
        <v>46071</v>
      </c>
      <c r="D1541" s="299" t="s">
        <v>296</v>
      </c>
      <c r="E1541" s="331">
        <v>14.87</v>
      </c>
      <c r="F1541" s="331"/>
      <c r="G1541" s="333">
        <f t="shared" si="36"/>
        <v>2854.9399999999932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25">
      <c r="A1542" s="329" t="s">
        <v>289</v>
      </c>
      <c r="B1542" s="330">
        <v>2</v>
      </c>
      <c r="C1542" s="298">
        <v>46071</v>
      </c>
      <c r="D1542" s="299" t="s">
        <v>295</v>
      </c>
      <c r="E1542" s="331">
        <v>12.99</v>
      </c>
      <c r="F1542" s="331"/>
      <c r="G1542" s="333">
        <f t="shared" si="36"/>
        <v>2869.8099999999931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25">
      <c r="A1543" s="329" t="s">
        <v>289</v>
      </c>
      <c r="B1543" s="330">
        <v>4</v>
      </c>
      <c r="C1543" s="298">
        <v>46071</v>
      </c>
      <c r="D1543" s="299" t="s">
        <v>295</v>
      </c>
      <c r="E1543" s="331">
        <v>29.47</v>
      </c>
      <c r="F1543" s="331"/>
      <c r="G1543" s="333">
        <f t="shared" si="36"/>
        <v>2882.7999999999929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25">
      <c r="A1544" s="329" t="s">
        <v>294</v>
      </c>
      <c r="B1544" s="330">
        <v>22</v>
      </c>
      <c r="C1544" s="298">
        <v>46071</v>
      </c>
      <c r="D1544" s="299" t="s">
        <v>400</v>
      </c>
      <c r="E1544" s="331">
        <v>13.84</v>
      </c>
      <c r="F1544" s="331"/>
      <c r="G1544" s="333">
        <f t="shared" si="36"/>
        <v>2912.2699999999927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25">
      <c r="A1545" s="329" t="s">
        <v>289</v>
      </c>
      <c r="B1545" s="330">
        <v>2</v>
      </c>
      <c r="C1545" s="298">
        <v>46071</v>
      </c>
      <c r="D1545" s="299" t="s">
        <v>434</v>
      </c>
      <c r="E1545" s="331">
        <v>64.569999999999993</v>
      </c>
      <c r="F1545" s="331"/>
      <c r="G1545" s="333">
        <f t="shared" si="36"/>
        <v>2926.1099999999929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25">
      <c r="A1546" s="329" t="s">
        <v>294</v>
      </c>
      <c r="B1546" s="330">
        <v>21</v>
      </c>
      <c r="C1546" s="298">
        <v>46070</v>
      </c>
      <c r="D1546" s="299" t="s">
        <v>194</v>
      </c>
      <c r="E1546" s="331">
        <v>81</v>
      </c>
      <c r="F1546" s="331"/>
      <c r="G1546" s="333">
        <f t="shared" si="36"/>
        <v>2990.679999999993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25">
      <c r="A1547" s="329" t="s">
        <v>289</v>
      </c>
      <c r="B1547" s="330">
        <v>2</v>
      </c>
      <c r="C1547" s="298">
        <v>46070</v>
      </c>
      <c r="D1547" s="299" t="s">
        <v>383</v>
      </c>
      <c r="E1547" s="331">
        <v>81.41</v>
      </c>
      <c r="F1547" s="331"/>
      <c r="G1547" s="333">
        <f t="shared" si="36"/>
        <v>3071.679999999993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25">
      <c r="A1548" s="329" t="s">
        <v>289</v>
      </c>
      <c r="B1548" s="330">
        <v>6</v>
      </c>
      <c r="C1548" s="298">
        <v>46070</v>
      </c>
      <c r="D1548" s="299" t="s">
        <v>300</v>
      </c>
      <c r="E1548" s="331">
        <v>113.74</v>
      </c>
      <c r="F1548" s="331"/>
      <c r="G1548" s="333">
        <f t="shared" si="36"/>
        <v>3153.0899999999929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25">
      <c r="A1549" s="329" t="s">
        <v>294</v>
      </c>
      <c r="B1549" s="330">
        <v>43</v>
      </c>
      <c r="C1549" s="298">
        <v>46070</v>
      </c>
      <c r="D1549" s="299" t="s">
        <v>333</v>
      </c>
      <c r="E1549" s="331">
        <v>29.8</v>
      </c>
      <c r="F1549" s="331"/>
      <c r="G1549" s="333">
        <f t="shared" si="36"/>
        <v>3266.8299999999927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25">
      <c r="A1550" s="329" t="s">
        <v>294</v>
      </c>
      <c r="B1550" s="330">
        <v>42</v>
      </c>
      <c r="C1550" s="298">
        <v>46070</v>
      </c>
      <c r="D1550" s="299" t="s">
        <v>333</v>
      </c>
      <c r="E1550" s="331">
        <v>37.25</v>
      </c>
      <c r="F1550" s="331"/>
      <c r="G1550" s="333">
        <f t="shared" si="36"/>
        <v>3296.6299999999928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25">
      <c r="A1551" s="329" t="s">
        <v>289</v>
      </c>
      <c r="B1551" s="330">
        <v>2</v>
      </c>
      <c r="C1551" s="298">
        <v>46070</v>
      </c>
      <c r="D1551" s="299" t="s">
        <v>423</v>
      </c>
      <c r="E1551" s="331">
        <v>7.97</v>
      </c>
      <c r="F1551" s="331"/>
      <c r="G1551" s="333">
        <f t="shared" si="36"/>
        <v>3333.8799999999928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25">
      <c r="A1552" s="329" t="s">
        <v>294</v>
      </c>
      <c r="B1552" s="330">
        <v>17</v>
      </c>
      <c r="C1552" s="298">
        <v>46070</v>
      </c>
      <c r="D1552" s="299" t="s">
        <v>188</v>
      </c>
      <c r="E1552" s="331">
        <v>42.65</v>
      </c>
      <c r="F1552" s="331"/>
      <c r="G1552" s="333">
        <f t="shared" si="36"/>
        <v>3341.8499999999926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25">
      <c r="A1553" s="329" t="s">
        <v>289</v>
      </c>
      <c r="B1553" s="330">
        <v>6</v>
      </c>
      <c r="C1553" s="298">
        <v>46070</v>
      </c>
      <c r="D1553" s="299" t="s">
        <v>435</v>
      </c>
      <c r="E1553" s="331">
        <v>40</v>
      </c>
      <c r="F1553" s="331"/>
      <c r="G1553" s="333">
        <f t="shared" si="36"/>
        <v>3384.4999999999927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25">
      <c r="A1554" s="329" t="s">
        <v>294</v>
      </c>
      <c r="B1554" s="330">
        <v>11</v>
      </c>
      <c r="C1554" s="298">
        <v>46070</v>
      </c>
      <c r="D1554" s="299" t="s">
        <v>178</v>
      </c>
      <c r="E1554" s="331">
        <v>480.91</v>
      </c>
      <c r="F1554" s="331"/>
      <c r="G1554" s="333">
        <f t="shared" si="36"/>
        <v>3424.4999999999927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25">
      <c r="A1555" s="329" t="s">
        <v>294</v>
      </c>
      <c r="B1555" s="330">
        <v>23</v>
      </c>
      <c r="C1555" s="298">
        <v>46070</v>
      </c>
      <c r="D1555" s="299" t="s">
        <v>63</v>
      </c>
      <c r="E1555" s="331">
        <v>529.46</v>
      </c>
      <c r="F1555" s="331"/>
      <c r="G1555" s="333">
        <f t="shared" si="36"/>
        <v>3905.4099999999926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25">
      <c r="A1556" s="329" t="s">
        <v>289</v>
      </c>
      <c r="B1556" s="330">
        <v>2</v>
      </c>
      <c r="C1556" s="298">
        <v>46069</v>
      </c>
      <c r="D1556" s="299" t="s">
        <v>324</v>
      </c>
      <c r="E1556" s="331">
        <v>16.079999999999998</v>
      </c>
      <c r="F1556" s="331"/>
      <c r="G1556" s="333">
        <f t="shared" si="36"/>
        <v>4434.8699999999926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25">
      <c r="A1557" s="329" t="s">
        <v>289</v>
      </c>
      <c r="B1557" s="330">
        <v>6</v>
      </c>
      <c r="C1557" s="298">
        <v>46069</v>
      </c>
      <c r="D1557" s="299" t="s">
        <v>300</v>
      </c>
      <c r="E1557" s="331">
        <v>21.17</v>
      </c>
      <c r="F1557" s="331"/>
      <c r="G1557" s="333">
        <f t="shared" si="36"/>
        <v>4450.9499999999925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25">
      <c r="A1558" s="329" t="s">
        <v>289</v>
      </c>
      <c r="B1558" s="330">
        <v>6</v>
      </c>
      <c r="C1558" s="298">
        <v>46069</v>
      </c>
      <c r="D1558" s="299" t="s">
        <v>300</v>
      </c>
      <c r="E1558" s="331">
        <v>17.03</v>
      </c>
      <c r="F1558" s="331"/>
      <c r="G1558" s="333">
        <f t="shared" si="36"/>
        <v>4472.1199999999926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25">
      <c r="A1559" s="329" t="s">
        <v>289</v>
      </c>
      <c r="B1559" s="330">
        <v>2</v>
      </c>
      <c r="C1559" s="298">
        <v>46069</v>
      </c>
      <c r="D1559" s="299" t="s">
        <v>296</v>
      </c>
      <c r="E1559" s="331">
        <v>18.309999999999999</v>
      </c>
      <c r="F1559" s="331"/>
      <c r="G1559" s="333">
        <f t="shared" si="36"/>
        <v>4489.1499999999924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25">
      <c r="A1560" s="329" t="s">
        <v>289</v>
      </c>
      <c r="B1560" s="330">
        <v>2</v>
      </c>
      <c r="C1560" s="298">
        <v>46069</v>
      </c>
      <c r="D1560" s="299" t="s">
        <v>301</v>
      </c>
      <c r="E1560" s="331">
        <v>19.3</v>
      </c>
      <c r="F1560" s="331"/>
      <c r="G1560" s="333">
        <f t="shared" si="36"/>
        <v>4507.4599999999928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25">
      <c r="A1561" s="329" t="s">
        <v>289</v>
      </c>
      <c r="B1561" s="330">
        <v>6</v>
      </c>
      <c r="C1561" s="298">
        <v>46069</v>
      </c>
      <c r="D1561" s="299" t="s">
        <v>396</v>
      </c>
      <c r="E1561" s="331">
        <v>24.67</v>
      </c>
      <c r="F1561" s="331"/>
      <c r="G1561" s="333">
        <f t="shared" si="36"/>
        <v>4526.7599999999929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25">
      <c r="A1562" s="329" t="s">
        <v>287</v>
      </c>
      <c r="B1562" s="330" t="s">
        <v>287</v>
      </c>
      <c r="C1562" s="298">
        <v>46069</v>
      </c>
      <c r="D1562" s="299" t="s">
        <v>396</v>
      </c>
      <c r="E1562" s="331">
        <v>152.41999999999999</v>
      </c>
      <c r="F1562" s="331">
        <v>152.41999999999999</v>
      </c>
      <c r="G1562" s="333">
        <f t="shared" si="36"/>
        <v>4551.429999999993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25">
      <c r="A1563" s="329" t="s">
        <v>289</v>
      </c>
      <c r="B1563" s="330">
        <v>6</v>
      </c>
      <c r="C1563" s="298">
        <v>46068</v>
      </c>
      <c r="D1563" s="299" t="s">
        <v>436</v>
      </c>
      <c r="E1563" s="331">
        <v>233.83</v>
      </c>
      <c r="F1563" s="331"/>
      <c r="G1563" s="333">
        <f t="shared" si="36"/>
        <v>4551.429999999993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25">
      <c r="A1564" s="329" t="s">
        <v>289</v>
      </c>
      <c r="B1564" s="330">
        <v>2</v>
      </c>
      <c r="C1564" s="298">
        <v>46068</v>
      </c>
      <c r="D1564" s="299" t="s">
        <v>326</v>
      </c>
      <c r="E1564" s="331">
        <v>50.87</v>
      </c>
      <c r="F1564" s="331"/>
      <c r="G1564" s="333">
        <f t="shared" si="36"/>
        <v>4785.2599999999929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25">
      <c r="A1565" s="329" t="s">
        <v>289</v>
      </c>
      <c r="B1565" s="330">
        <v>2</v>
      </c>
      <c r="C1565" s="298">
        <v>46068</v>
      </c>
      <c r="D1565" s="299" t="s">
        <v>437</v>
      </c>
      <c r="E1565" s="331">
        <v>16</v>
      </c>
      <c r="F1565" s="331"/>
      <c r="G1565" s="333">
        <f t="shared" si="36"/>
        <v>4836.1299999999928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25">
      <c r="A1566" s="329" t="s">
        <v>289</v>
      </c>
      <c r="B1566" s="330">
        <v>2</v>
      </c>
      <c r="C1566" s="298">
        <v>46068</v>
      </c>
      <c r="D1566" s="299" t="s">
        <v>352</v>
      </c>
      <c r="E1566" s="331">
        <v>30</v>
      </c>
      <c r="F1566" s="331"/>
      <c r="G1566" s="333">
        <f t="shared" si="36"/>
        <v>4852.1299999999928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25">
      <c r="A1567" s="329" t="s">
        <v>289</v>
      </c>
      <c r="B1567" s="330">
        <v>6</v>
      </c>
      <c r="C1567" s="298">
        <v>46068</v>
      </c>
      <c r="D1567" s="299" t="s">
        <v>306</v>
      </c>
      <c r="E1567" s="331">
        <v>76</v>
      </c>
      <c r="F1567" s="331"/>
      <c r="G1567" s="333">
        <f t="shared" si="36"/>
        <v>4882.1299999999928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25">
      <c r="A1568" s="329" t="s">
        <v>289</v>
      </c>
      <c r="B1568" s="330">
        <v>3</v>
      </c>
      <c r="C1568" s="298">
        <v>46068</v>
      </c>
      <c r="D1568" s="299" t="s">
        <v>347</v>
      </c>
      <c r="E1568" s="331">
        <v>3.59</v>
      </c>
      <c r="F1568" s="331"/>
      <c r="G1568" s="333">
        <f t="shared" si="36"/>
        <v>4958.1299999999928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25">
      <c r="A1569" s="329" t="s">
        <v>289</v>
      </c>
      <c r="B1569" s="330">
        <v>6</v>
      </c>
      <c r="C1569" s="298">
        <v>46068</v>
      </c>
      <c r="D1569" s="299" t="s">
        <v>438</v>
      </c>
      <c r="E1569" s="331">
        <v>70</v>
      </c>
      <c r="F1569" s="331"/>
      <c r="G1569" s="333">
        <f t="shared" si="36"/>
        <v>4961.719999999993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25">
      <c r="A1570" s="329" t="s">
        <v>289</v>
      </c>
      <c r="B1570" s="330">
        <v>8</v>
      </c>
      <c r="C1570" s="298">
        <v>46068</v>
      </c>
      <c r="D1570" s="299" t="s">
        <v>439</v>
      </c>
      <c r="E1570" s="331">
        <v>175</v>
      </c>
      <c r="F1570" s="331"/>
      <c r="G1570" s="333">
        <f t="shared" si="36"/>
        <v>5031.719999999993</v>
      </c>
      <c r="H1570" s="334" t="s">
        <v>298</v>
      </c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25">
      <c r="A1571" s="329" t="s">
        <v>289</v>
      </c>
      <c r="B1571" s="330">
        <v>8</v>
      </c>
      <c r="C1571" s="298">
        <v>46067</v>
      </c>
      <c r="D1571" s="299" t="s">
        <v>319</v>
      </c>
      <c r="E1571" s="331">
        <v>13.09</v>
      </c>
      <c r="F1571" s="331"/>
      <c r="G1571" s="333">
        <f t="shared" si="36"/>
        <v>5206.719999999993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25">
      <c r="A1572" s="329" t="s">
        <v>289</v>
      </c>
      <c r="B1572" s="330">
        <v>3</v>
      </c>
      <c r="C1572" s="298">
        <v>46067</v>
      </c>
      <c r="D1572" s="299" t="s">
        <v>296</v>
      </c>
      <c r="E1572" s="331">
        <v>7.56</v>
      </c>
      <c r="F1572" s="331"/>
      <c r="G1572" s="333">
        <f t="shared" si="36"/>
        <v>5219.8099999999931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25">
      <c r="A1573" s="329" t="s">
        <v>289</v>
      </c>
      <c r="B1573" s="330">
        <v>4</v>
      </c>
      <c r="C1573" s="298">
        <v>46067</v>
      </c>
      <c r="D1573" s="299" t="s">
        <v>296</v>
      </c>
      <c r="E1573" s="331">
        <v>32.409999999999997</v>
      </c>
      <c r="F1573" s="331"/>
      <c r="G1573" s="333">
        <f t="shared" si="36"/>
        <v>5227.3699999999935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25">
      <c r="A1574" s="329" t="s">
        <v>289</v>
      </c>
      <c r="B1574" s="330">
        <v>5</v>
      </c>
      <c r="C1574" s="298">
        <v>46067</v>
      </c>
      <c r="D1574" s="299" t="s">
        <v>440</v>
      </c>
      <c r="E1574" s="331">
        <v>400</v>
      </c>
      <c r="F1574" s="331"/>
      <c r="G1574" s="333">
        <f t="shared" si="36"/>
        <v>5259.7799999999934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25">
      <c r="A1575" s="329" t="s">
        <v>289</v>
      </c>
      <c r="B1575" s="330">
        <v>8</v>
      </c>
      <c r="C1575" s="298">
        <v>46066</v>
      </c>
      <c r="D1575" s="299" t="s">
        <v>319</v>
      </c>
      <c r="E1575" s="331">
        <v>41.51</v>
      </c>
      <c r="F1575" s="331"/>
      <c r="G1575" s="333">
        <f t="shared" si="36"/>
        <v>5659.7799999999934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25">
      <c r="A1576" s="329" t="s">
        <v>289</v>
      </c>
      <c r="B1576" s="330">
        <v>4</v>
      </c>
      <c r="C1576" s="298">
        <v>46066</v>
      </c>
      <c r="D1576" s="299" t="s">
        <v>296</v>
      </c>
      <c r="E1576" s="331">
        <v>21.55</v>
      </c>
      <c r="F1576" s="331"/>
      <c r="G1576" s="333">
        <f t="shared" si="36"/>
        <v>5701.2899999999936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25">
      <c r="A1577" s="329" t="s">
        <v>289</v>
      </c>
      <c r="B1577" s="330">
        <v>2</v>
      </c>
      <c r="C1577" s="298">
        <v>46066</v>
      </c>
      <c r="D1577" s="299" t="s">
        <v>357</v>
      </c>
      <c r="E1577" s="331">
        <v>12.45</v>
      </c>
      <c r="F1577" s="331"/>
      <c r="G1577" s="333">
        <f t="shared" si="36"/>
        <v>5722.8399999999938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25">
      <c r="A1578" s="329" t="s">
        <v>287</v>
      </c>
      <c r="B1578" s="330" t="s">
        <v>287</v>
      </c>
      <c r="C1578" s="298">
        <v>46066</v>
      </c>
      <c r="D1578" s="299" t="s">
        <v>396</v>
      </c>
      <c r="E1578" s="331">
        <v>91.38</v>
      </c>
      <c r="F1578" s="331">
        <v>91.38</v>
      </c>
      <c r="G1578" s="333">
        <f t="shared" si="36"/>
        <v>5735.2899999999936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25">
      <c r="A1579" s="329" t="s">
        <v>289</v>
      </c>
      <c r="B1579" s="330">
        <v>1</v>
      </c>
      <c r="C1579" s="298">
        <v>46066</v>
      </c>
      <c r="D1579" s="299" t="s">
        <v>311</v>
      </c>
      <c r="E1579" s="331">
        <v>16.48</v>
      </c>
      <c r="F1579" s="331"/>
      <c r="G1579" s="333">
        <f t="shared" si="36"/>
        <v>5735.2899999999936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25">
      <c r="A1580" s="329" t="s">
        <v>289</v>
      </c>
      <c r="B1580" s="330">
        <v>1</v>
      </c>
      <c r="C1580" s="298">
        <v>46066</v>
      </c>
      <c r="D1580" s="299" t="s">
        <v>427</v>
      </c>
      <c r="E1580" s="331">
        <v>12.76</v>
      </c>
      <c r="F1580" s="331"/>
      <c r="G1580" s="333">
        <f t="shared" si="36"/>
        <v>5751.7699999999932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25">
      <c r="A1581" s="329" t="s">
        <v>289</v>
      </c>
      <c r="B1581" s="330">
        <v>4</v>
      </c>
      <c r="C1581" s="298">
        <v>46066</v>
      </c>
      <c r="D1581" s="299" t="s">
        <v>329</v>
      </c>
      <c r="E1581" s="331">
        <v>37.9</v>
      </c>
      <c r="F1581" s="331"/>
      <c r="G1581" s="333">
        <f t="shared" si="36"/>
        <v>5764.5299999999934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25">
      <c r="A1582" s="329" t="s">
        <v>291</v>
      </c>
      <c r="B1582" s="330">
        <v>40</v>
      </c>
      <c r="C1582" s="298">
        <v>46066</v>
      </c>
      <c r="D1582" s="299" t="s">
        <v>316</v>
      </c>
      <c r="E1582" s="331"/>
      <c r="F1582" s="331">
        <v>427.18</v>
      </c>
      <c r="G1582" s="333">
        <f t="shared" si="36"/>
        <v>5802.429999999993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25">
      <c r="A1583" s="329" t="s">
        <v>291</v>
      </c>
      <c r="B1583" s="330">
        <v>38</v>
      </c>
      <c r="C1583" s="298">
        <v>46066</v>
      </c>
      <c r="D1583" s="299" t="s">
        <v>293</v>
      </c>
      <c r="E1583" s="331"/>
      <c r="F1583" s="331">
        <v>4278.16</v>
      </c>
      <c r="G1583" s="333">
        <f t="shared" si="36"/>
        <v>5375.2499999999927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25">
      <c r="A1584" s="329" t="s">
        <v>289</v>
      </c>
      <c r="B1584" s="330">
        <v>8</v>
      </c>
      <c r="C1584" s="298">
        <v>46065</v>
      </c>
      <c r="D1584" s="299" t="s">
        <v>356</v>
      </c>
      <c r="E1584" s="331">
        <v>111.36</v>
      </c>
      <c r="F1584" s="331"/>
      <c r="G1584" s="333">
        <f t="shared" si="36"/>
        <v>1097.0899999999931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25">
      <c r="A1585" s="329" t="s">
        <v>289</v>
      </c>
      <c r="B1585" s="330">
        <v>6</v>
      </c>
      <c r="C1585" s="298">
        <v>46065</v>
      </c>
      <c r="D1585" s="299" t="s">
        <v>441</v>
      </c>
      <c r="E1585" s="331">
        <v>16</v>
      </c>
      <c r="F1585" s="331"/>
      <c r="G1585" s="333">
        <f t="shared" si="36"/>
        <v>1208.449999999993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25">
      <c r="A1586" s="329" t="s">
        <v>289</v>
      </c>
      <c r="B1586" s="330">
        <v>6</v>
      </c>
      <c r="C1586" s="298">
        <v>46065</v>
      </c>
      <c r="D1586" s="299" t="s">
        <v>300</v>
      </c>
      <c r="E1586" s="331">
        <v>29.81</v>
      </c>
      <c r="F1586" s="331"/>
      <c r="G1586" s="333">
        <f t="shared" si="36"/>
        <v>1224.449999999993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25">
      <c r="A1587" s="329" t="s">
        <v>294</v>
      </c>
      <c r="B1587" s="330">
        <v>19</v>
      </c>
      <c r="C1587" s="298">
        <v>46065</v>
      </c>
      <c r="D1587" s="299" t="s">
        <v>191</v>
      </c>
      <c r="E1587" s="331">
        <v>200</v>
      </c>
      <c r="F1587" s="331"/>
      <c r="G1587" s="333">
        <f t="shared" si="36"/>
        <v>1254.2599999999929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25">
      <c r="A1588" s="329" t="s">
        <v>289</v>
      </c>
      <c r="B1588" s="330">
        <v>2</v>
      </c>
      <c r="C1588" s="298">
        <v>46065</v>
      </c>
      <c r="D1588" s="299" t="s">
        <v>296</v>
      </c>
      <c r="E1588" s="331">
        <v>7.56</v>
      </c>
      <c r="F1588" s="331"/>
      <c r="G1588" s="333">
        <f t="shared" si="36"/>
        <v>1454.2599999999929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25">
      <c r="A1589" s="329" t="s">
        <v>289</v>
      </c>
      <c r="B1589" s="330">
        <v>4</v>
      </c>
      <c r="C1589" s="298">
        <v>46065</v>
      </c>
      <c r="D1589" s="299" t="s">
        <v>296</v>
      </c>
      <c r="E1589" s="331">
        <v>65.78</v>
      </c>
      <c r="F1589" s="331"/>
      <c r="G1589" s="333">
        <f t="shared" si="36"/>
        <v>1461.8199999999929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25">
      <c r="A1590" s="329" t="s">
        <v>289</v>
      </c>
      <c r="B1590" s="330">
        <v>3</v>
      </c>
      <c r="C1590" s="298">
        <v>46065</v>
      </c>
      <c r="D1590" s="299" t="s">
        <v>296</v>
      </c>
      <c r="E1590" s="331">
        <v>3.93</v>
      </c>
      <c r="F1590" s="331"/>
      <c r="G1590" s="333">
        <f t="shared" si="36"/>
        <v>1527.5999999999929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25">
      <c r="A1591" s="329" t="s">
        <v>289</v>
      </c>
      <c r="B1591" s="330">
        <v>7</v>
      </c>
      <c r="C1591" s="298">
        <v>46065</v>
      </c>
      <c r="D1591" s="299" t="s">
        <v>442</v>
      </c>
      <c r="E1591" s="331">
        <v>564.83000000000004</v>
      </c>
      <c r="F1591" s="331"/>
      <c r="G1591" s="333">
        <f t="shared" si="36"/>
        <v>1531.5299999999929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25">
      <c r="A1592" s="329" t="s">
        <v>289</v>
      </c>
      <c r="B1592" s="330">
        <v>7</v>
      </c>
      <c r="C1592" s="298">
        <v>46065</v>
      </c>
      <c r="D1592" s="299" t="s">
        <v>443</v>
      </c>
      <c r="E1592" s="331">
        <v>70.180000000000007</v>
      </c>
      <c r="F1592" s="331"/>
      <c r="G1592" s="333">
        <f t="shared" si="36"/>
        <v>2096.3599999999929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25">
      <c r="A1593" s="329" t="s">
        <v>289</v>
      </c>
      <c r="B1593" s="330">
        <v>6</v>
      </c>
      <c r="C1593" s="298">
        <v>46065</v>
      </c>
      <c r="D1593" s="299" t="s">
        <v>444</v>
      </c>
      <c r="E1593" s="331">
        <v>2.66</v>
      </c>
      <c r="F1593" s="331"/>
      <c r="G1593" s="333">
        <f t="shared" si="36"/>
        <v>2166.5399999999927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25">
      <c r="A1594" s="329" t="s">
        <v>289</v>
      </c>
      <c r="B1594" s="330">
        <v>5</v>
      </c>
      <c r="C1594" s="298">
        <v>46064</v>
      </c>
      <c r="D1594" s="299" t="s">
        <v>428</v>
      </c>
      <c r="E1594" s="331">
        <v>103.25</v>
      </c>
      <c r="F1594" s="331"/>
      <c r="G1594" s="333">
        <f t="shared" si="36"/>
        <v>2169.1999999999925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25">
      <c r="A1595" s="329" t="s">
        <v>289</v>
      </c>
      <c r="B1595" s="330">
        <v>4</v>
      </c>
      <c r="C1595" s="298">
        <v>46064</v>
      </c>
      <c r="D1595" s="299" t="s">
        <v>362</v>
      </c>
      <c r="E1595" s="331">
        <v>30.39</v>
      </c>
      <c r="F1595" s="331"/>
      <c r="G1595" s="333">
        <f t="shared" si="36"/>
        <v>2272.4499999999925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25">
      <c r="A1596" s="329" t="s">
        <v>289</v>
      </c>
      <c r="B1596" s="330">
        <v>2</v>
      </c>
      <c r="C1596" s="298">
        <v>46064</v>
      </c>
      <c r="D1596" s="299" t="s">
        <v>296</v>
      </c>
      <c r="E1596" s="331">
        <v>9.92</v>
      </c>
      <c r="F1596" s="331"/>
      <c r="G1596" s="333">
        <f t="shared" si="36"/>
        <v>2302.8399999999924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25">
      <c r="A1597" s="329" t="s">
        <v>289</v>
      </c>
      <c r="B1597" s="330">
        <v>3</v>
      </c>
      <c r="C1597" s="298">
        <v>46064</v>
      </c>
      <c r="D1597" s="299" t="s">
        <v>295</v>
      </c>
      <c r="E1597" s="331">
        <v>3.49</v>
      </c>
      <c r="F1597" s="331"/>
      <c r="G1597" s="333">
        <f t="shared" si="36"/>
        <v>2312.7599999999925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25">
      <c r="A1598" s="329" t="s">
        <v>294</v>
      </c>
      <c r="B1598" s="330">
        <v>22</v>
      </c>
      <c r="C1598" s="298">
        <v>46064</v>
      </c>
      <c r="D1598" s="299" t="s">
        <v>351</v>
      </c>
      <c r="E1598" s="331">
        <v>19.16</v>
      </c>
      <c r="F1598" s="331"/>
      <c r="G1598" s="333">
        <f t="shared" si="36"/>
        <v>2316.2499999999923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25">
      <c r="A1599" s="329" t="s">
        <v>289</v>
      </c>
      <c r="B1599" s="330">
        <v>6</v>
      </c>
      <c r="C1599" s="298">
        <v>46063</v>
      </c>
      <c r="D1599" s="299" t="s">
        <v>411</v>
      </c>
      <c r="E1599" s="331">
        <v>-8</v>
      </c>
      <c r="F1599" s="331"/>
      <c r="G1599" s="333">
        <f t="shared" si="36"/>
        <v>2335.4099999999921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25">
      <c r="A1600" s="329" t="s">
        <v>289</v>
      </c>
      <c r="B1600" s="330">
        <v>6</v>
      </c>
      <c r="C1600" s="298">
        <v>46063</v>
      </c>
      <c r="D1600" s="299" t="s">
        <v>445</v>
      </c>
      <c r="E1600" s="331">
        <v>-0.04</v>
      </c>
      <c r="F1600" s="331"/>
      <c r="G1600" s="333">
        <f t="shared" si="36"/>
        <v>2327.4099999999921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25">
      <c r="A1601" s="329" t="s">
        <v>335</v>
      </c>
      <c r="B1601" s="330" t="s">
        <v>335</v>
      </c>
      <c r="C1601" s="298">
        <v>46063</v>
      </c>
      <c r="D1601" s="299" t="s">
        <v>182</v>
      </c>
      <c r="E1601" s="331">
        <v>65.78</v>
      </c>
      <c r="F1601" s="331"/>
      <c r="G1601" s="333">
        <f t="shared" si="36"/>
        <v>2327.3699999999922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25">
      <c r="A1602" s="329" t="s">
        <v>294</v>
      </c>
      <c r="B1602" s="330">
        <v>13</v>
      </c>
      <c r="C1602" s="298">
        <v>46063</v>
      </c>
      <c r="D1602" s="299" t="s">
        <v>182</v>
      </c>
      <c r="E1602" s="331">
        <v>159.35</v>
      </c>
      <c r="F1602" s="331"/>
      <c r="G1602" s="333">
        <f t="shared" si="36"/>
        <v>2393.1499999999924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25">
      <c r="A1603" s="329" t="s">
        <v>289</v>
      </c>
      <c r="B1603" s="330">
        <v>2</v>
      </c>
      <c r="C1603" s="298">
        <v>46063</v>
      </c>
      <c r="D1603" s="299" t="s">
        <v>296</v>
      </c>
      <c r="E1603" s="331">
        <v>16.29</v>
      </c>
      <c r="F1603" s="331"/>
      <c r="G1603" s="333">
        <f t="shared" si="36"/>
        <v>2552.4999999999923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25">
      <c r="A1604" s="329" t="s">
        <v>289</v>
      </c>
      <c r="B1604" s="330">
        <v>1</v>
      </c>
      <c r="C1604" s="298">
        <v>46063</v>
      </c>
      <c r="D1604" s="299" t="s">
        <v>311</v>
      </c>
      <c r="E1604" s="331">
        <v>19.329999999999998</v>
      </c>
      <c r="F1604" s="331"/>
      <c r="G1604" s="333">
        <f t="shared" si="36"/>
        <v>2568.7899999999922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25">
      <c r="A1605" s="329" t="s">
        <v>289</v>
      </c>
      <c r="B1605" s="330">
        <v>3</v>
      </c>
      <c r="C1605" s="298">
        <v>46062</v>
      </c>
      <c r="D1605" s="299" t="s">
        <v>446</v>
      </c>
      <c r="E1605" s="331">
        <v>8.61</v>
      </c>
      <c r="F1605" s="331"/>
      <c r="G1605" s="333">
        <f t="shared" ref="G1605:G1850" si="37">G1606-E1605+F1605</f>
        <v>2588.1199999999922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25">
      <c r="A1606" s="329" t="s">
        <v>289</v>
      </c>
      <c r="B1606" s="330">
        <v>2</v>
      </c>
      <c r="C1606" s="298">
        <v>46062</v>
      </c>
      <c r="D1606" s="299" t="s">
        <v>296</v>
      </c>
      <c r="E1606" s="331">
        <v>13.41</v>
      </c>
      <c r="F1606" s="331"/>
      <c r="G1606" s="333">
        <f t="shared" si="37"/>
        <v>2596.7299999999923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25">
      <c r="A1607" s="329" t="s">
        <v>294</v>
      </c>
      <c r="B1607" s="330">
        <v>18</v>
      </c>
      <c r="C1607" s="298">
        <v>46062</v>
      </c>
      <c r="D1607" s="299" t="s">
        <v>360</v>
      </c>
      <c r="E1607" s="331">
        <v>400</v>
      </c>
      <c r="F1607" s="331"/>
      <c r="G1607" s="333">
        <f t="shared" si="37"/>
        <v>2610.1399999999921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25">
      <c r="A1608" s="329" t="s">
        <v>294</v>
      </c>
      <c r="B1608" s="330">
        <v>9</v>
      </c>
      <c r="C1608" s="298">
        <v>46062</v>
      </c>
      <c r="D1608" s="299" t="s">
        <v>58</v>
      </c>
      <c r="E1608" s="331">
        <v>1281.53</v>
      </c>
      <c r="F1608" s="331"/>
      <c r="G1608" s="333">
        <f t="shared" si="37"/>
        <v>3010.1399999999921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25">
      <c r="A1609" s="329" t="s">
        <v>289</v>
      </c>
      <c r="B1609" s="330">
        <v>5</v>
      </c>
      <c r="C1609" s="298">
        <v>46062</v>
      </c>
      <c r="D1609" s="299" t="s">
        <v>447</v>
      </c>
      <c r="E1609" s="331">
        <v>50</v>
      </c>
      <c r="F1609" s="331"/>
      <c r="G1609" s="333">
        <f t="shared" si="37"/>
        <v>4291.6699999999919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25">
      <c r="A1610" s="329" t="s">
        <v>289</v>
      </c>
      <c r="B1610" s="330">
        <v>2</v>
      </c>
      <c r="C1610" s="298">
        <v>46062</v>
      </c>
      <c r="D1610" s="299" t="s">
        <v>448</v>
      </c>
      <c r="E1610" s="331">
        <v>12.1</v>
      </c>
      <c r="F1610" s="331"/>
      <c r="G1610" s="333">
        <f t="shared" si="37"/>
        <v>4341.6699999999919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25">
      <c r="A1611" s="329" t="s">
        <v>289</v>
      </c>
      <c r="B1611" s="330">
        <v>1</v>
      </c>
      <c r="C1611" s="298">
        <v>46061</v>
      </c>
      <c r="D1611" s="299" t="s">
        <v>306</v>
      </c>
      <c r="E1611" s="331">
        <v>72.099999999999994</v>
      </c>
      <c r="F1611" s="331"/>
      <c r="G1611" s="333">
        <f t="shared" si="37"/>
        <v>4353.7699999999923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25">
      <c r="A1612" s="329" t="s">
        <v>289</v>
      </c>
      <c r="B1612" s="330">
        <v>8</v>
      </c>
      <c r="C1612" s="298">
        <v>46061</v>
      </c>
      <c r="D1612" s="299" t="s">
        <v>319</v>
      </c>
      <c r="E1612" s="331">
        <v>30.25</v>
      </c>
      <c r="F1612" s="331"/>
      <c r="G1612" s="333">
        <f t="shared" si="37"/>
        <v>4425.8699999999926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25">
      <c r="A1613" s="329" t="s">
        <v>289</v>
      </c>
      <c r="B1613" s="330">
        <v>3</v>
      </c>
      <c r="C1613" s="298">
        <v>46061</v>
      </c>
      <c r="D1613" s="299" t="s">
        <v>296</v>
      </c>
      <c r="E1613" s="331">
        <v>3.72</v>
      </c>
      <c r="F1613" s="331"/>
      <c r="G1613" s="333">
        <f t="shared" si="37"/>
        <v>4456.1199999999926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25">
      <c r="A1614" s="329" t="s">
        <v>289</v>
      </c>
      <c r="B1614" s="330">
        <v>4</v>
      </c>
      <c r="C1614" s="298">
        <v>46061</v>
      </c>
      <c r="D1614" s="299" t="s">
        <v>296</v>
      </c>
      <c r="E1614" s="331">
        <v>41.6</v>
      </c>
      <c r="F1614" s="331"/>
      <c r="G1614" s="333">
        <f t="shared" si="37"/>
        <v>4459.8399999999929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25">
      <c r="A1615" s="329" t="s">
        <v>289</v>
      </c>
      <c r="B1615" s="330">
        <v>3</v>
      </c>
      <c r="C1615" s="298">
        <v>46061</v>
      </c>
      <c r="D1615" s="299" t="s">
        <v>449</v>
      </c>
      <c r="E1615" s="331">
        <v>1</v>
      </c>
      <c r="F1615" s="331"/>
      <c r="G1615" s="333">
        <f t="shared" si="37"/>
        <v>4501.4399999999932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25">
      <c r="A1616" s="329" t="s">
        <v>289</v>
      </c>
      <c r="B1616" s="330">
        <v>2</v>
      </c>
      <c r="C1616" s="298">
        <v>46061</v>
      </c>
      <c r="D1616" s="299" t="s">
        <v>357</v>
      </c>
      <c r="E1616" s="331">
        <v>10.17</v>
      </c>
      <c r="F1616" s="331"/>
      <c r="G1616" s="333">
        <f t="shared" si="37"/>
        <v>4502.4399999999932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25">
      <c r="A1617" s="329" t="s">
        <v>287</v>
      </c>
      <c r="B1617" s="330" t="s">
        <v>287</v>
      </c>
      <c r="C1617" s="298">
        <v>46060</v>
      </c>
      <c r="D1617" s="299" t="s">
        <v>450</v>
      </c>
      <c r="E1617" s="331">
        <v>367.77</v>
      </c>
      <c r="F1617" s="331">
        <v>367.77</v>
      </c>
      <c r="G1617" s="333">
        <f t="shared" si="37"/>
        <v>4512.6099999999933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25">
      <c r="A1618" s="329" t="s">
        <v>289</v>
      </c>
      <c r="B1618" s="330">
        <v>4</v>
      </c>
      <c r="C1618" s="298">
        <v>46060</v>
      </c>
      <c r="D1618" s="299" t="s">
        <v>310</v>
      </c>
      <c r="E1618" s="331">
        <v>32.36</v>
      </c>
      <c r="F1618" s="331"/>
      <c r="G1618" s="333">
        <f t="shared" si="37"/>
        <v>4512.6099999999933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25">
      <c r="A1619" s="329" t="s">
        <v>289</v>
      </c>
      <c r="B1619" s="330">
        <v>6</v>
      </c>
      <c r="C1619" s="298">
        <v>46060</v>
      </c>
      <c r="D1619" s="299" t="s">
        <v>451</v>
      </c>
      <c r="E1619" s="331">
        <v>41.39</v>
      </c>
      <c r="F1619" s="331"/>
      <c r="G1619" s="333">
        <f t="shared" si="37"/>
        <v>4544.969999999993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25">
      <c r="A1620" s="329" t="s">
        <v>289</v>
      </c>
      <c r="B1620" s="330">
        <v>1</v>
      </c>
      <c r="C1620" s="298">
        <v>46060</v>
      </c>
      <c r="D1620" s="299" t="s">
        <v>444</v>
      </c>
      <c r="E1620" s="331">
        <v>35.770000000000003</v>
      </c>
      <c r="F1620" s="331"/>
      <c r="G1620" s="333">
        <f t="shared" si="37"/>
        <v>4586.3599999999933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25">
      <c r="A1621" s="329" t="s">
        <v>289</v>
      </c>
      <c r="B1621" s="330">
        <v>3</v>
      </c>
      <c r="C1621" s="298">
        <v>46060</v>
      </c>
      <c r="D1621" s="299" t="s">
        <v>347</v>
      </c>
      <c r="E1621" s="331">
        <v>25</v>
      </c>
      <c r="F1621" s="331"/>
      <c r="G1621" s="333">
        <f t="shared" si="37"/>
        <v>4622.1299999999937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25">
      <c r="A1622" s="329" t="s">
        <v>289</v>
      </c>
      <c r="B1622" s="330">
        <v>8</v>
      </c>
      <c r="C1622" s="298">
        <v>46060</v>
      </c>
      <c r="D1622" s="299" t="s">
        <v>296</v>
      </c>
      <c r="E1622" s="331">
        <v>6.69</v>
      </c>
      <c r="F1622" s="331"/>
      <c r="G1622" s="333">
        <f t="shared" si="37"/>
        <v>4647.1299999999937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25">
      <c r="A1623" s="329" t="s">
        <v>289</v>
      </c>
      <c r="B1623" s="330">
        <v>4</v>
      </c>
      <c r="C1623" s="298">
        <v>46060</v>
      </c>
      <c r="D1623" s="299" t="s">
        <v>296</v>
      </c>
      <c r="E1623" s="331">
        <v>47.85</v>
      </c>
      <c r="F1623" s="331"/>
      <c r="G1623" s="333">
        <f t="shared" si="37"/>
        <v>4653.8199999999933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25">
      <c r="A1624" s="329" t="s">
        <v>289</v>
      </c>
      <c r="B1624" s="330">
        <v>2</v>
      </c>
      <c r="C1624" s="298">
        <v>46059</v>
      </c>
      <c r="D1624" s="299" t="s">
        <v>301</v>
      </c>
      <c r="E1624" s="331">
        <v>20</v>
      </c>
      <c r="F1624" s="331"/>
      <c r="G1624" s="333">
        <f t="shared" si="37"/>
        <v>4701.6699999999937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25">
      <c r="A1625" s="329" t="s">
        <v>291</v>
      </c>
      <c r="B1625" s="330">
        <v>40</v>
      </c>
      <c r="C1625" s="298">
        <v>46059</v>
      </c>
      <c r="D1625" s="299" t="s">
        <v>316</v>
      </c>
      <c r="E1625" s="331"/>
      <c r="F1625" s="331">
        <v>822.99</v>
      </c>
      <c r="G1625" s="333">
        <f t="shared" si="37"/>
        <v>4721.6699999999937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25">
      <c r="A1626" s="329" t="s">
        <v>294</v>
      </c>
      <c r="B1626" s="330">
        <v>14</v>
      </c>
      <c r="C1626" s="298">
        <v>46059</v>
      </c>
      <c r="D1626" s="299" t="s">
        <v>365</v>
      </c>
      <c r="E1626" s="331">
        <v>66.67</v>
      </c>
      <c r="F1626" s="331"/>
      <c r="G1626" s="333">
        <f t="shared" si="37"/>
        <v>3898.6799999999935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25">
      <c r="A1627" s="329" t="s">
        <v>289</v>
      </c>
      <c r="B1627" s="330">
        <v>2</v>
      </c>
      <c r="C1627" s="298">
        <v>46059</v>
      </c>
      <c r="D1627" s="299" t="s">
        <v>296</v>
      </c>
      <c r="E1627" s="331">
        <v>9.35</v>
      </c>
      <c r="F1627" s="331"/>
      <c r="G1627" s="333">
        <f t="shared" si="37"/>
        <v>3965.3499999999935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25">
      <c r="A1628" s="329" t="s">
        <v>289</v>
      </c>
      <c r="B1628" s="330">
        <v>4</v>
      </c>
      <c r="C1628" s="298">
        <v>46059</v>
      </c>
      <c r="D1628" s="299" t="s">
        <v>296</v>
      </c>
      <c r="E1628" s="331">
        <v>45.81</v>
      </c>
      <c r="F1628" s="331"/>
      <c r="G1628" s="333">
        <f t="shared" si="37"/>
        <v>3974.6999999999935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25">
      <c r="A1629" s="329" t="s">
        <v>289</v>
      </c>
      <c r="B1629" s="330">
        <v>2</v>
      </c>
      <c r="C1629" s="298">
        <v>46059</v>
      </c>
      <c r="D1629" s="299" t="s">
        <v>352</v>
      </c>
      <c r="E1629" s="331">
        <v>22.98</v>
      </c>
      <c r="F1629" s="331"/>
      <c r="G1629" s="333">
        <f t="shared" si="37"/>
        <v>4020.5099999999934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25">
      <c r="A1630" s="329" t="s">
        <v>289</v>
      </c>
      <c r="B1630" s="330">
        <v>2</v>
      </c>
      <c r="C1630" s="298">
        <v>46059</v>
      </c>
      <c r="D1630" s="299" t="s">
        <v>301</v>
      </c>
      <c r="E1630" s="331">
        <v>46.5</v>
      </c>
      <c r="F1630" s="331"/>
      <c r="G1630" s="333">
        <f t="shared" si="37"/>
        <v>4043.4899999999934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25">
      <c r="A1631" s="329" t="s">
        <v>289</v>
      </c>
      <c r="B1631" s="330">
        <v>2</v>
      </c>
      <c r="C1631" s="298">
        <v>46059</v>
      </c>
      <c r="D1631" s="299" t="s">
        <v>357</v>
      </c>
      <c r="E1631" s="331">
        <v>10.17</v>
      </c>
      <c r="F1631" s="331"/>
      <c r="G1631" s="333">
        <f t="shared" si="37"/>
        <v>4089.9899999999934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25">
      <c r="A1632" s="329" t="s">
        <v>289</v>
      </c>
      <c r="B1632" s="330">
        <v>8</v>
      </c>
      <c r="C1632" s="298">
        <v>46059</v>
      </c>
      <c r="D1632" s="299" t="s">
        <v>434</v>
      </c>
      <c r="E1632" s="331">
        <v>81.2</v>
      </c>
      <c r="F1632" s="331"/>
      <c r="G1632" s="333">
        <f t="shared" si="37"/>
        <v>4100.1599999999935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25">
      <c r="A1633" s="329" t="s">
        <v>289</v>
      </c>
      <c r="B1633" s="330">
        <v>2</v>
      </c>
      <c r="C1633" s="298">
        <v>46058</v>
      </c>
      <c r="D1633" s="299" t="s">
        <v>301</v>
      </c>
      <c r="E1633" s="331">
        <v>21</v>
      </c>
      <c r="F1633" s="331"/>
      <c r="G1633" s="333">
        <f t="shared" si="37"/>
        <v>4181.3599999999933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25">
      <c r="A1634" s="329" t="s">
        <v>291</v>
      </c>
      <c r="B1634" s="330">
        <v>39</v>
      </c>
      <c r="C1634" s="298">
        <v>46058</v>
      </c>
      <c r="D1634" s="299" t="s">
        <v>292</v>
      </c>
      <c r="E1634" s="331"/>
      <c r="F1634" s="331">
        <v>2763.79</v>
      </c>
      <c r="G1634" s="333">
        <f t="shared" si="37"/>
        <v>4202.3599999999933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25">
      <c r="A1635" s="329" t="s">
        <v>289</v>
      </c>
      <c r="B1635" s="330">
        <v>8</v>
      </c>
      <c r="C1635" s="298">
        <v>46058</v>
      </c>
      <c r="D1635" s="299" t="s">
        <v>356</v>
      </c>
      <c r="E1635" s="331">
        <v>95.35</v>
      </c>
      <c r="F1635" s="331"/>
      <c r="G1635" s="333">
        <f t="shared" si="37"/>
        <v>1438.5699999999933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25">
      <c r="A1636" s="329" t="s">
        <v>289</v>
      </c>
      <c r="B1636" s="330">
        <v>2</v>
      </c>
      <c r="C1636" s="298">
        <v>46058</v>
      </c>
      <c r="D1636" s="299" t="s">
        <v>352</v>
      </c>
      <c r="E1636" s="331">
        <v>14.99</v>
      </c>
      <c r="F1636" s="331"/>
      <c r="G1636" s="333">
        <f t="shared" si="37"/>
        <v>1533.9199999999933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25">
      <c r="A1637" s="329" t="s">
        <v>287</v>
      </c>
      <c r="B1637" s="330" t="s">
        <v>287</v>
      </c>
      <c r="C1637" s="298">
        <v>46058</v>
      </c>
      <c r="D1637" s="299" t="s">
        <v>450</v>
      </c>
      <c r="E1637" s="331">
        <v>77.569999999999993</v>
      </c>
      <c r="F1637" s="331">
        <v>77.569999999999993</v>
      </c>
      <c r="G1637" s="333">
        <f t="shared" si="37"/>
        <v>1548.9099999999933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25">
      <c r="A1638" s="329" t="s">
        <v>289</v>
      </c>
      <c r="B1638" s="330">
        <v>6</v>
      </c>
      <c r="C1638" s="298">
        <v>46057</v>
      </c>
      <c r="D1638" s="299" t="s">
        <v>343</v>
      </c>
      <c r="E1638" s="331">
        <v>50</v>
      </c>
      <c r="F1638" s="331"/>
      <c r="G1638" s="333">
        <f t="shared" si="37"/>
        <v>1548.9099999999933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25">
      <c r="A1639" s="329" t="s">
        <v>289</v>
      </c>
      <c r="B1639" s="330">
        <v>1</v>
      </c>
      <c r="C1639" s="298">
        <v>46057</v>
      </c>
      <c r="D1639" s="299" t="s">
        <v>306</v>
      </c>
      <c r="E1639" s="331">
        <v>62.03</v>
      </c>
      <c r="F1639" s="331"/>
      <c r="G1639" s="333">
        <f t="shared" si="37"/>
        <v>1598.9099999999933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25">
      <c r="A1640" s="329" t="s">
        <v>289</v>
      </c>
      <c r="B1640" s="330">
        <v>2</v>
      </c>
      <c r="C1640" s="298">
        <v>46057</v>
      </c>
      <c r="D1640" s="299" t="s">
        <v>296</v>
      </c>
      <c r="E1640" s="331">
        <v>14.91</v>
      </c>
      <c r="F1640" s="331"/>
      <c r="G1640" s="333">
        <f t="shared" si="37"/>
        <v>1660.9399999999932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25">
      <c r="A1641" s="329" t="s">
        <v>289</v>
      </c>
      <c r="B1641" s="330">
        <v>4</v>
      </c>
      <c r="C1641" s="298">
        <v>46057</v>
      </c>
      <c r="D1641" s="299" t="s">
        <v>310</v>
      </c>
      <c r="E1641" s="331">
        <v>63.38</v>
      </c>
      <c r="F1641" s="331"/>
      <c r="G1641" s="333">
        <f t="shared" si="37"/>
        <v>1675.8499999999933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25">
      <c r="A1642" s="329" t="s">
        <v>287</v>
      </c>
      <c r="B1642" s="330" t="s">
        <v>287</v>
      </c>
      <c r="C1642" s="298">
        <v>46057</v>
      </c>
      <c r="D1642" s="299" t="s">
        <v>452</v>
      </c>
      <c r="E1642" s="331">
        <v>192.78</v>
      </c>
      <c r="F1642" s="331">
        <v>192.78</v>
      </c>
      <c r="G1642" s="333">
        <f t="shared" si="37"/>
        <v>1739.2299999999934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25">
      <c r="A1643" s="329" t="s">
        <v>294</v>
      </c>
      <c r="B1643" s="330">
        <v>14</v>
      </c>
      <c r="C1643" s="298">
        <v>46057</v>
      </c>
      <c r="D1643" s="299" t="s">
        <v>366</v>
      </c>
      <c r="E1643" s="331">
        <v>68.739999999999995</v>
      </c>
      <c r="F1643" s="331"/>
      <c r="G1643" s="333">
        <f t="shared" si="37"/>
        <v>1739.2299999999934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25">
      <c r="A1644" s="329" t="s">
        <v>289</v>
      </c>
      <c r="B1644" s="330">
        <v>6</v>
      </c>
      <c r="C1644" s="298">
        <v>46057</v>
      </c>
      <c r="D1644" s="299" t="s">
        <v>300</v>
      </c>
      <c r="E1644" s="331">
        <v>-42.58</v>
      </c>
      <c r="F1644" s="331"/>
      <c r="G1644" s="333">
        <f t="shared" si="37"/>
        <v>1807.9699999999934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25">
      <c r="A1645" s="329" t="s">
        <v>289</v>
      </c>
      <c r="B1645" s="330">
        <v>1</v>
      </c>
      <c r="C1645" s="298">
        <v>46057</v>
      </c>
      <c r="D1645" s="299" t="s">
        <v>370</v>
      </c>
      <c r="E1645" s="331">
        <v>31.36</v>
      </c>
      <c r="F1645" s="331"/>
      <c r="G1645" s="333">
        <f t="shared" si="37"/>
        <v>1765.3899999999935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25">
      <c r="A1646" s="329" t="s">
        <v>294</v>
      </c>
      <c r="B1646" s="330">
        <v>17</v>
      </c>
      <c r="C1646" s="298">
        <v>46057</v>
      </c>
      <c r="D1646" s="299" t="s">
        <v>369</v>
      </c>
      <c r="E1646" s="331">
        <v>99</v>
      </c>
      <c r="F1646" s="331"/>
      <c r="G1646" s="333">
        <f t="shared" si="37"/>
        <v>1796.7499999999934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25">
      <c r="A1647" s="329" t="s">
        <v>284</v>
      </c>
      <c r="B1647" s="330">
        <v>36</v>
      </c>
      <c r="C1647" s="298">
        <v>46056</v>
      </c>
      <c r="D1647" s="299" t="s">
        <v>373</v>
      </c>
      <c r="E1647" s="331">
        <v>50</v>
      </c>
      <c r="F1647" s="331"/>
      <c r="G1647" s="333">
        <f t="shared" si="37"/>
        <v>1895.7499999999934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25">
      <c r="A1648" s="329" t="s">
        <v>289</v>
      </c>
      <c r="B1648" s="330">
        <v>8</v>
      </c>
      <c r="C1648" s="298">
        <v>46056</v>
      </c>
      <c r="D1648" s="299" t="s">
        <v>319</v>
      </c>
      <c r="E1648" s="331">
        <v>7.92</v>
      </c>
      <c r="F1648" s="331"/>
      <c r="G1648" s="333">
        <f t="shared" si="37"/>
        <v>1945.7499999999934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25">
      <c r="A1649" s="329" t="s">
        <v>294</v>
      </c>
      <c r="B1649" s="330">
        <v>24</v>
      </c>
      <c r="C1649" s="298">
        <v>46056</v>
      </c>
      <c r="D1649" s="299" t="s">
        <v>858</v>
      </c>
      <c r="E1649" s="331">
        <v>83.58</v>
      </c>
      <c r="F1649" s="331"/>
      <c r="G1649" s="333">
        <f t="shared" si="37"/>
        <v>1953.6699999999935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25">
      <c r="A1650" s="329" t="s">
        <v>289</v>
      </c>
      <c r="B1650" s="330">
        <v>4</v>
      </c>
      <c r="C1650" s="298">
        <v>46056</v>
      </c>
      <c r="D1650" s="299" t="s">
        <v>453</v>
      </c>
      <c r="E1650" s="331">
        <v>28.64</v>
      </c>
      <c r="F1650" s="331"/>
      <c r="G1650" s="333">
        <f t="shared" si="37"/>
        <v>2037.2499999999934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25">
      <c r="A1651" s="329" t="s">
        <v>289</v>
      </c>
      <c r="B1651" s="330">
        <v>2</v>
      </c>
      <c r="C1651" s="298">
        <v>46056</v>
      </c>
      <c r="D1651" s="299" t="s">
        <v>357</v>
      </c>
      <c r="E1651" s="331">
        <v>9.4700000000000006</v>
      </c>
      <c r="F1651" s="331"/>
      <c r="G1651" s="333">
        <f t="shared" si="37"/>
        <v>2065.8899999999935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25">
      <c r="A1652" s="329" t="s">
        <v>289</v>
      </c>
      <c r="B1652" s="330">
        <v>6</v>
      </c>
      <c r="C1652" s="298">
        <v>46055</v>
      </c>
      <c r="D1652" s="299" t="s">
        <v>454</v>
      </c>
      <c r="E1652" s="331">
        <v>20</v>
      </c>
      <c r="F1652" s="331"/>
      <c r="G1652" s="333">
        <f t="shared" si="37"/>
        <v>2075.3599999999933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25">
      <c r="A1653" s="329" t="s">
        <v>294</v>
      </c>
      <c r="B1653" s="330">
        <v>17</v>
      </c>
      <c r="C1653" s="298">
        <v>46055</v>
      </c>
      <c r="D1653" s="299" t="s">
        <v>188</v>
      </c>
      <c r="E1653" s="331">
        <v>41.54</v>
      </c>
      <c r="F1653" s="331"/>
      <c r="G1653" s="333">
        <f t="shared" si="37"/>
        <v>2095.3599999999933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25">
      <c r="A1654" s="329" t="s">
        <v>289</v>
      </c>
      <c r="B1654" s="330">
        <v>2</v>
      </c>
      <c r="C1654" s="298">
        <v>46055</v>
      </c>
      <c r="D1654" s="299" t="s">
        <v>296</v>
      </c>
      <c r="E1654" s="331">
        <v>9.92</v>
      </c>
      <c r="F1654" s="331"/>
      <c r="G1654" s="333">
        <f t="shared" si="37"/>
        <v>2136.8999999999933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25">
      <c r="A1655" s="329" t="s">
        <v>289</v>
      </c>
      <c r="B1655" s="330">
        <v>8</v>
      </c>
      <c r="C1655" s="298">
        <v>46055</v>
      </c>
      <c r="D1655" s="299" t="s">
        <v>455</v>
      </c>
      <c r="E1655" s="331">
        <v>155.38</v>
      </c>
      <c r="F1655" s="331"/>
      <c r="G1655" s="333">
        <f t="shared" si="37"/>
        <v>2146.8199999999933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25">
      <c r="A1656" s="329" t="s">
        <v>294</v>
      </c>
      <c r="B1656" s="330">
        <v>21</v>
      </c>
      <c r="C1656" s="298">
        <v>46055</v>
      </c>
      <c r="D1656" s="299" t="s">
        <v>194</v>
      </c>
      <c r="E1656" s="331">
        <v>27.35</v>
      </c>
      <c r="F1656" s="331"/>
      <c r="G1656" s="333">
        <f t="shared" si="37"/>
        <v>2302.1999999999935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25">
      <c r="A1657" s="329" t="s">
        <v>289</v>
      </c>
      <c r="B1657" s="330">
        <v>6</v>
      </c>
      <c r="C1657" s="298">
        <v>46054</v>
      </c>
      <c r="D1657" s="299" t="s">
        <v>300</v>
      </c>
      <c r="E1657" s="331">
        <v>59.37</v>
      </c>
      <c r="F1657" s="331"/>
      <c r="G1657" s="333">
        <f t="shared" si="37"/>
        <v>2329.5499999999934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25">
      <c r="A1658" s="329" t="s">
        <v>294</v>
      </c>
      <c r="B1658" s="330">
        <v>22</v>
      </c>
      <c r="C1658" s="298">
        <v>46054</v>
      </c>
      <c r="D1658" s="299" t="s">
        <v>374</v>
      </c>
      <c r="E1658" s="331">
        <v>6.37</v>
      </c>
      <c r="F1658" s="331"/>
      <c r="G1658" s="333">
        <f t="shared" si="37"/>
        <v>2388.9199999999933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25">
      <c r="A1659" s="329" t="s">
        <v>289</v>
      </c>
      <c r="B1659" s="330">
        <v>8</v>
      </c>
      <c r="C1659" s="298">
        <v>46054</v>
      </c>
      <c r="D1659" s="299" t="s">
        <v>456</v>
      </c>
      <c r="E1659" s="331">
        <v>44.65</v>
      </c>
      <c r="F1659" s="331"/>
      <c r="G1659" s="333">
        <f t="shared" si="37"/>
        <v>2395.2899999999931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25">
      <c r="A1660" s="329" t="s">
        <v>289</v>
      </c>
      <c r="B1660" s="330">
        <v>7</v>
      </c>
      <c r="C1660" s="298">
        <v>46054</v>
      </c>
      <c r="D1660" s="299" t="s">
        <v>337</v>
      </c>
      <c r="E1660" s="331">
        <v>35.17</v>
      </c>
      <c r="F1660" s="331"/>
      <c r="G1660" s="333">
        <f t="shared" si="37"/>
        <v>2439.9399999999932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25">
      <c r="A1661" s="329" t="s">
        <v>289</v>
      </c>
      <c r="B1661" s="330">
        <v>4</v>
      </c>
      <c r="C1661" s="298">
        <v>46054</v>
      </c>
      <c r="D1661" s="299" t="s">
        <v>310</v>
      </c>
      <c r="E1661" s="331">
        <v>28.48</v>
      </c>
      <c r="F1661" s="331"/>
      <c r="G1661" s="333">
        <f t="shared" si="37"/>
        <v>2475.1099999999933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25">
      <c r="A1662" s="329" t="s">
        <v>289</v>
      </c>
      <c r="B1662" s="330">
        <v>1</v>
      </c>
      <c r="C1662" s="298">
        <v>46054</v>
      </c>
      <c r="D1662" s="299" t="s">
        <v>311</v>
      </c>
      <c r="E1662" s="331">
        <v>125.07</v>
      </c>
      <c r="F1662" s="331"/>
      <c r="G1662" s="333">
        <f t="shared" si="37"/>
        <v>2503.5899999999933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25">
      <c r="A1663" s="329" t="s">
        <v>289</v>
      </c>
      <c r="B1663" s="330">
        <v>2</v>
      </c>
      <c r="C1663" s="298">
        <v>46054</v>
      </c>
      <c r="D1663" s="299" t="s">
        <v>456</v>
      </c>
      <c r="E1663" s="331">
        <v>100</v>
      </c>
      <c r="F1663" s="331"/>
      <c r="G1663" s="333">
        <f t="shared" si="37"/>
        <v>2628.6599999999935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25">
      <c r="A1664" s="329" t="s">
        <v>289</v>
      </c>
      <c r="B1664" s="330">
        <v>1</v>
      </c>
      <c r="C1664" s="298">
        <v>46054</v>
      </c>
      <c r="D1664" s="299" t="s">
        <v>329</v>
      </c>
      <c r="E1664" s="331">
        <v>194.96</v>
      </c>
      <c r="F1664" s="331"/>
      <c r="G1664" s="333">
        <f t="shared" si="37"/>
        <v>2728.6599999999935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25">
      <c r="A1665" s="329" t="s">
        <v>289</v>
      </c>
      <c r="B1665" s="330">
        <v>2</v>
      </c>
      <c r="C1665" s="298">
        <v>46054</v>
      </c>
      <c r="D1665" s="299" t="s">
        <v>409</v>
      </c>
      <c r="E1665" s="331">
        <v>75.53</v>
      </c>
      <c r="F1665" s="331"/>
      <c r="G1665" s="333">
        <f t="shared" si="37"/>
        <v>2923.6199999999935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25">
      <c r="A1666" s="329" t="s">
        <v>284</v>
      </c>
      <c r="B1666" s="330">
        <v>37</v>
      </c>
      <c r="C1666" s="298">
        <v>46053</v>
      </c>
      <c r="D1666" s="299" t="s">
        <v>457</v>
      </c>
      <c r="E1666" s="331">
        <v>3194.64</v>
      </c>
      <c r="F1666" s="331"/>
      <c r="G1666" s="333">
        <f t="shared" si="37"/>
        <v>2999.1499999999937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25">
      <c r="A1667" s="329" t="s">
        <v>286</v>
      </c>
      <c r="B1667" s="330">
        <v>25</v>
      </c>
      <c r="C1667" s="298">
        <v>46053</v>
      </c>
      <c r="D1667" s="298" t="s">
        <v>204</v>
      </c>
      <c r="E1667" s="331">
        <v>350</v>
      </c>
      <c r="F1667" s="331"/>
      <c r="G1667" s="333">
        <f t="shared" si="37"/>
        <v>6193.7899999999936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25">
      <c r="A1668" s="329" t="s">
        <v>286</v>
      </c>
      <c r="B1668" s="330">
        <v>26</v>
      </c>
      <c r="C1668" s="298">
        <v>46053</v>
      </c>
      <c r="D1668" s="298" t="s">
        <v>205</v>
      </c>
      <c r="E1668" s="331">
        <v>320</v>
      </c>
      <c r="F1668" s="331"/>
      <c r="G1668" s="333">
        <f t="shared" si="37"/>
        <v>6543.7899999999936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25">
      <c r="A1669" s="329" t="s">
        <v>286</v>
      </c>
      <c r="B1669" s="330">
        <v>27</v>
      </c>
      <c r="C1669" s="298">
        <v>46053</v>
      </c>
      <c r="D1669" s="298" t="s">
        <v>206</v>
      </c>
      <c r="E1669" s="331">
        <v>25</v>
      </c>
      <c r="F1669" s="331"/>
      <c r="G1669" s="333">
        <f t="shared" si="37"/>
        <v>6863.7899999999936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25">
      <c r="A1670" s="329" t="s">
        <v>286</v>
      </c>
      <c r="B1670" s="330">
        <v>28</v>
      </c>
      <c r="C1670" s="298">
        <v>46053</v>
      </c>
      <c r="D1670" s="298" t="s">
        <v>207</v>
      </c>
      <c r="E1670" s="331">
        <v>25</v>
      </c>
      <c r="F1670" s="331"/>
      <c r="G1670" s="333">
        <f t="shared" si="37"/>
        <v>6888.7899999999936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25">
      <c r="A1671" s="329" t="s">
        <v>286</v>
      </c>
      <c r="B1671" s="330">
        <v>29</v>
      </c>
      <c r="C1671" s="298">
        <v>46053</v>
      </c>
      <c r="D1671" s="298" t="s">
        <v>208</v>
      </c>
      <c r="E1671" s="331">
        <v>45</v>
      </c>
      <c r="F1671" s="331"/>
      <c r="G1671" s="333">
        <f t="shared" si="37"/>
        <v>6913.7899999999936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25">
      <c r="A1672" s="329" t="s">
        <v>286</v>
      </c>
      <c r="B1672" s="330">
        <v>30</v>
      </c>
      <c r="C1672" s="298">
        <v>46053</v>
      </c>
      <c r="D1672" s="298" t="s">
        <v>209</v>
      </c>
      <c r="E1672" s="331">
        <v>400</v>
      </c>
      <c r="F1672" s="331"/>
      <c r="G1672" s="333">
        <f t="shared" si="37"/>
        <v>6958.7899999999936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25">
      <c r="A1673" s="329" t="s">
        <v>286</v>
      </c>
      <c r="B1673" s="330">
        <v>31</v>
      </c>
      <c r="C1673" s="298">
        <v>46053</v>
      </c>
      <c r="D1673" s="298" t="s">
        <v>210</v>
      </c>
      <c r="E1673" s="331">
        <v>375</v>
      </c>
      <c r="F1673" s="331"/>
      <c r="G1673" s="333">
        <f t="shared" si="37"/>
        <v>7358.7899999999936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25">
      <c r="A1674" s="329" t="s">
        <v>286</v>
      </c>
      <c r="B1674" s="330">
        <v>32</v>
      </c>
      <c r="C1674" s="298">
        <v>46053</v>
      </c>
      <c r="D1674" s="298" t="s">
        <v>211</v>
      </c>
      <c r="E1674" s="331">
        <v>100</v>
      </c>
      <c r="F1674" s="331"/>
      <c r="G1674" s="333">
        <f t="shared" si="37"/>
        <v>7733.7899999999936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25">
      <c r="A1675" s="329" t="s">
        <v>286</v>
      </c>
      <c r="B1675" s="330">
        <v>33</v>
      </c>
      <c r="C1675" s="298">
        <v>46053</v>
      </c>
      <c r="D1675" s="298" t="s">
        <v>212</v>
      </c>
      <c r="E1675" s="331">
        <v>85</v>
      </c>
      <c r="F1675" s="331"/>
      <c r="G1675" s="333">
        <f t="shared" si="37"/>
        <v>7833.7899999999936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25">
      <c r="A1676" s="329" t="s">
        <v>286</v>
      </c>
      <c r="B1676" s="330">
        <v>34</v>
      </c>
      <c r="C1676" s="298">
        <v>46053</v>
      </c>
      <c r="D1676" s="298" t="s">
        <v>213</v>
      </c>
      <c r="E1676" s="331">
        <v>230</v>
      </c>
      <c r="F1676" s="331"/>
      <c r="G1676" s="333">
        <f t="shared" si="37"/>
        <v>7918.7899999999936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25">
      <c r="A1677" s="329" t="s">
        <v>286</v>
      </c>
      <c r="B1677" s="330">
        <v>35</v>
      </c>
      <c r="C1677" s="298">
        <v>46053</v>
      </c>
      <c r="D1677" s="298" t="s">
        <v>214</v>
      </c>
      <c r="E1677" s="331">
        <v>45</v>
      </c>
      <c r="F1677" s="331"/>
      <c r="G1677" s="333">
        <f t="shared" si="37"/>
        <v>8148.7899999999936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25">
      <c r="A1678" s="329" t="s">
        <v>289</v>
      </c>
      <c r="B1678" s="330">
        <v>8</v>
      </c>
      <c r="C1678" s="298">
        <v>46053</v>
      </c>
      <c r="D1678" s="298" t="s">
        <v>319</v>
      </c>
      <c r="E1678" s="331">
        <v>31.03</v>
      </c>
      <c r="F1678" s="331"/>
      <c r="G1678" s="333">
        <f t="shared" si="37"/>
        <v>8193.7899999999936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25">
      <c r="A1679" s="329" t="s">
        <v>294</v>
      </c>
      <c r="B1679" s="330">
        <v>10</v>
      </c>
      <c r="C1679" s="298">
        <v>46053</v>
      </c>
      <c r="D1679" s="298" t="s">
        <v>176</v>
      </c>
      <c r="E1679" s="331">
        <v>17.899999999999999</v>
      </c>
      <c r="F1679" s="331"/>
      <c r="G1679" s="333">
        <f t="shared" si="37"/>
        <v>8224.8199999999943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25">
      <c r="A1680" s="329" t="s">
        <v>289</v>
      </c>
      <c r="B1680" s="330">
        <v>3</v>
      </c>
      <c r="C1680" s="298">
        <v>46053</v>
      </c>
      <c r="D1680" s="298" t="s">
        <v>347</v>
      </c>
      <c r="E1680" s="331">
        <v>18.84</v>
      </c>
      <c r="F1680" s="331"/>
      <c r="G1680" s="333">
        <f t="shared" si="37"/>
        <v>8242.7199999999939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25">
      <c r="A1681" s="329" t="s">
        <v>289</v>
      </c>
      <c r="B1681" s="330">
        <v>8</v>
      </c>
      <c r="C1681" s="298">
        <v>46053</v>
      </c>
      <c r="D1681" s="298" t="s">
        <v>319</v>
      </c>
      <c r="E1681" s="331">
        <v>25.54</v>
      </c>
      <c r="F1681" s="331"/>
      <c r="G1681" s="333">
        <f t="shared" si="37"/>
        <v>8261.559999999994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25">
      <c r="A1682" s="329" t="s">
        <v>289</v>
      </c>
      <c r="B1682" s="330">
        <v>8</v>
      </c>
      <c r="C1682" s="298">
        <v>46053</v>
      </c>
      <c r="D1682" s="298" t="s">
        <v>308</v>
      </c>
      <c r="E1682" s="331">
        <v>52.59</v>
      </c>
      <c r="F1682" s="331"/>
      <c r="G1682" s="333">
        <f t="shared" si="37"/>
        <v>8287.0999999999949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25">
      <c r="A1683" s="329" t="s">
        <v>335</v>
      </c>
      <c r="B1683" s="330" t="s">
        <v>335</v>
      </c>
      <c r="C1683" s="298">
        <v>46052</v>
      </c>
      <c r="D1683" s="299" t="s">
        <v>458</v>
      </c>
      <c r="E1683" s="331"/>
      <c r="F1683" s="331">
        <v>422</v>
      </c>
      <c r="G1683" s="333">
        <f t="shared" si="37"/>
        <v>8339.6899999999951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25">
      <c r="A1684" s="329" t="s">
        <v>289</v>
      </c>
      <c r="B1684" s="330">
        <v>5</v>
      </c>
      <c r="C1684" s="298">
        <v>46052</v>
      </c>
      <c r="D1684" s="299" t="s">
        <v>862</v>
      </c>
      <c r="E1684" s="331">
        <v>200</v>
      </c>
      <c r="F1684" s="331"/>
      <c r="G1684" s="333">
        <f t="shared" si="37"/>
        <v>7917.6899999999951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25">
      <c r="A1685" s="329" t="s">
        <v>289</v>
      </c>
      <c r="B1685" s="330">
        <v>2</v>
      </c>
      <c r="C1685" s="298">
        <v>46052</v>
      </c>
      <c r="D1685" s="299" t="s">
        <v>296</v>
      </c>
      <c r="E1685" s="331">
        <v>8.52</v>
      </c>
      <c r="F1685" s="331"/>
      <c r="G1685" s="333">
        <f t="shared" si="37"/>
        <v>8117.6899999999951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25">
      <c r="A1686" s="329" t="s">
        <v>287</v>
      </c>
      <c r="B1686" s="330" t="s">
        <v>287</v>
      </c>
      <c r="C1686" s="298">
        <v>46052</v>
      </c>
      <c r="D1686" s="299" t="s">
        <v>459</v>
      </c>
      <c r="E1686" s="331">
        <v>831.92</v>
      </c>
      <c r="F1686" s="331">
        <v>831.92</v>
      </c>
      <c r="G1686" s="333">
        <f t="shared" si="37"/>
        <v>8126.2099999999955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25">
      <c r="A1687" s="329" t="s">
        <v>289</v>
      </c>
      <c r="B1687" s="330">
        <v>5</v>
      </c>
      <c r="C1687" s="298">
        <v>46052</v>
      </c>
      <c r="D1687" s="299" t="s">
        <v>440</v>
      </c>
      <c r="E1687" s="331">
        <v>200</v>
      </c>
      <c r="F1687" s="331"/>
      <c r="G1687" s="333">
        <f t="shared" si="37"/>
        <v>8126.2099999999955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25">
      <c r="A1688" s="329" t="s">
        <v>289</v>
      </c>
      <c r="B1688" s="330">
        <v>2</v>
      </c>
      <c r="C1688" s="298">
        <v>46052</v>
      </c>
      <c r="D1688" s="299" t="s">
        <v>324</v>
      </c>
      <c r="E1688" s="331">
        <v>11.04</v>
      </c>
      <c r="F1688" s="331"/>
      <c r="G1688" s="333">
        <f t="shared" si="37"/>
        <v>8326.2099999999955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25">
      <c r="A1689" s="329" t="s">
        <v>291</v>
      </c>
      <c r="B1689" s="330">
        <v>38</v>
      </c>
      <c r="C1689" s="298">
        <v>46051</v>
      </c>
      <c r="D1689" s="299" t="s">
        <v>293</v>
      </c>
      <c r="E1689" s="331"/>
      <c r="F1689" s="331">
        <v>4365.6499999999996</v>
      </c>
      <c r="G1689" s="333">
        <f t="shared" si="37"/>
        <v>8337.2499999999964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25">
      <c r="A1690" s="329" t="s">
        <v>289</v>
      </c>
      <c r="B1690" s="330">
        <v>2</v>
      </c>
      <c r="C1690" s="298">
        <v>46051</v>
      </c>
      <c r="D1690" s="299" t="s">
        <v>296</v>
      </c>
      <c r="E1690" s="331">
        <v>18.28</v>
      </c>
      <c r="F1690" s="331"/>
      <c r="G1690" s="333">
        <f t="shared" si="37"/>
        <v>3971.5999999999976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25">
      <c r="A1691" s="329" t="s">
        <v>289</v>
      </c>
      <c r="B1691" s="330">
        <v>4</v>
      </c>
      <c r="C1691" s="298">
        <v>46051</v>
      </c>
      <c r="D1691" s="299" t="s">
        <v>295</v>
      </c>
      <c r="E1691" s="331">
        <v>57.06</v>
      </c>
      <c r="F1691" s="331"/>
      <c r="G1691" s="333">
        <f t="shared" si="37"/>
        <v>3989.8799999999978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25">
      <c r="A1692" s="329" t="s">
        <v>287</v>
      </c>
      <c r="B1692" s="330" t="s">
        <v>287</v>
      </c>
      <c r="C1692" s="298">
        <v>46051</v>
      </c>
      <c r="D1692" s="299" t="s">
        <v>460</v>
      </c>
      <c r="E1692" s="331">
        <v>89.42</v>
      </c>
      <c r="F1692" s="331">
        <v>89.42</v>
      </c>
      <c r="G1692" s="333">
        <f t="shared" si="37"/>
        <v>4046.9399999999978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25">
      <c r="A1693" s="329" t="s">
        <v>289</v>
      </c>
      <c r="B1693" s="330">
        <v>8</v>
      </c>
      <c r="C1693" s="298">
        <v>46051</v>
      </c>
      <c r="D1693" s="299" t="s">
        <v>461</v>
      </c>
      <c r="E1693" s="331">
        <v>59</v>
      </c>
      <c r="F1693" s="331"/>
      <c r="G1693" s="333">
        <f t="shared" si="37"/>
        <v>4046.9399999999978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25">
      <c r="A1694" s="329" t="s">
        <v>289</v>
      </c>
      <c r="B1694" s="330">
        <v>2</v>
      </c>
      <c r="C1694" s="298">
        <v>46051</v>
      </c>
      <c r="D1694" s="299" t="s">
        <v>370</v>
      </c>
      <c r="E1694" s="331">
        <v>19.899999999999999</v>
      </c>
      <c r="F1694" s="331"/>
      <c r="G1694" s="333">
        <f t="shared" si="37"/>
        <v>4105.9399999999978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25">
      <c r="A1695" s="329" t="s">
        <v>289</v>
      </c>
      <c r="B1695" s="330">
        <v>2</v>
      </c>
      <c r="C1695" s="298">
        <v>46050</v>
      </c>
      <c r="D1695" s="299" t="s">
        <v>352</v>
      </c>
      <c r="E1695" s="331">
        <v>14.99</v>
      </c>
      <c r="F1695" s="331"/>
      <c r="G1695" s="333">
        <f t="shared" si="37"/>
        <v>4125.8399999999974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25">
      <c r="A1696" s="329" t="s">
        <v>289</v>
      </c>
      <c r="B1696" s="330">
        <v>6</v>
      </c>
      <c r="C1696" s="298">
        <v>46050</v>
      </c>
      <c r="D1696" s="299" t="s">
        <v>462</v>
      </c>
      <c r="E1696" s="331">
        <v>25</v>
      </c>
      <c r="F1696" s="331"/>
      <c r="G1696" s="333">
        <f t="shared" si="37"/>
        <v>4140.8299999999972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25">
      <c r="A1697" s="329" t="s">
        <v>289</v>
      </c>
      <c r="B1697" s="330">
        <v>3</v>
      </c>
      <c r="C1697" s="298">
        <v>46050</v>
      </c>
      <c r="D1697" s="299" t="s">
        <v>863</v>
      </c>
      <c r="E1697" s="331">
        <v>6</v>
      </c>
      <c r="F1697" s="331"/>
      <c r="G1697" s="333">
        <f t="shared" si="37"/>
        <v>4165.8299999999972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25">
      <c r="A1698" s="329" t="s">
        <v>289</v>
      </c>
      <c r="B1698" s="330">
        <v>2</v>
      </c>
      <c r="C1698" s="298">
        <v>46050</v>
      </c>
      <c r="D1698" s="299" t="s">
        <v>864</v>
      </c>
      <c r="E1698" s="331">
        <v>15</v>
      </c>
      <c r="F1698" s="331"/>
      <c r="G1698" s="333">
        <f t="shared" si="37"/>
        <v>4171.8299999999972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25">
      <c r="A1699" s="329" t="s">
        <v>289</v>
      </c>
      <c r="B1699" s="330">
        <v>2</v>
      </c>
      <c r="C1699" s="298">
        <v>46050</v>
      </c>
      <c r="D1699" s="299" t="s">
        <v>296</v>
      </c>
      <c r="E1699" s="331">
        <v>12.71</v>
      </c>
      <c r="F1699" s="331"/>
      <c r="G1699" s="333">
        <f t="shared" si="37"/>
        <v>4186.8299999999972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25">
      <c r="A1700" s="329" t="s">
        <v>287</v>
      </c>
      <c r="B1700" s="330" t="s">
        <v>287</v>
      </c>
      <c r="C1700" s="298">
        <v>46050</v>
      </c>
      <c r="D1700" s="299" t="s">
        <v>450</v>
      </c>
      <c r="E1700" s="331">
        <v>1475.9</v>
      </c>
      <c r="F1700" s="331">
        <v>1475.9</v>
      </c>
      <c r="G1700" s="333">
        <f t="shared" si="37"/>
        <v>4199.5399999999972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25">
      <c r="A1701" s="329" t="s">
        <v>289</v>
      </c>
      <c r="B1701" s="330">
        <v>8</v>
      </c>
      <c r="C1701" s="298">
        <v>46050</v>
      </c>
      <c r="D1701" s="299" t="s">
        <v>319</v>
      </c>
      <c r="E1701" s="331">
        <v>28.52</v>
      </c>
      <c r="F1701" s="331"/>
      <c r="G1701" s="333">
        <f t="shared" si="37"/>
        <v>4199.5399999999972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25">
      <c r="A1702" s="329" t="s">
        <v>289</v>
      </c>
      <c r="B1702" s="330">
        <v>2</v>
      </c>
      <c r="C1702" s="298">
        <v>46050</v>
      </c>
      <c r="D1702" s="299" t="s">
        <v>463</v>
      </c>
      <c r="E1702" s="331">
        <v>66.94</v>
      </c>
      <c r="F1702" s="331"/>
      <c r="G1702" s="333">
        <f t="shared" si="37"/>
        <v>4228.0599999999977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25">
      <c r="A1703" s="329" t="s">
        <v>289</v>
      </c>
      <c r="B1703" s="330">
        <v>8</v>
      </c>
      <c r="C1703" s="298">
        <v>46049</v>
      </c>
      <c r="D1703" s="299" t="s">
        <v>308</v>
      </c>
      <c r="E1703" s="331">
        <v>47.99</v>
      </c>
      <c r="F1703" s="331"/>
      <c r="G1703" s="333">
        <f t="shared" si="37"/>
        <v>4294.9999999999973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25">
      <c r="A1704" s="329" t="s">
        <v>287</v>
      </c>
      <c r="B1704" s="330" t="s">
        <v>287</v>
      </c>
      <c r="C1704" s="298">
        <v>46048</v>
      </c>
      <c r="D1704" s="299" t="s">
        <v>464</v>
      </c>
      <c r="E1704" s="331"/>
      <c r="F1704" s="331">
        <v>425</v>
      </c>
      <c r="G1704" s="333">
        <f t="shared" si="37"/>
        <v>4342.9899999999971</v>
      </c>
      <c r="H1704" s="334" t="s">
        <v>298</v>
      </c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25">
      <c r="A1705" s="329" t="s">
        <v>287</v>
      </c>
      <c r="B1705" s="330" t="s">
        <v>287</v>
      </c>
      <c r="C1705" s="298">
        <v>46048</v>
      </c>
      <c r="D1705" s="299" t="s">
        <v>464</v>
      </c>
      <c r="E1705" s="331">
        <v>425</v>
      </c>
      <c r="F1705" s="331"/>
      <c r="G1705" s="333">
        <f t="shared" si="37"/>
        <v>3917.9899999999971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25">
      <c r="A1706" s="329" t="s">
        <v>289</v>
      </c>
      <c r="B1706" s="330">
        <v>2</v>
      </c>
      <c r="C1706" s="298">
        <v>46048</v>
      </c>
      <c r="D1706" s="299" t="s">
        <v>465</v>
      </c>
      <c r="E1706" s="331">
        <v>20.12</v>
      </c>
      <c r="F1706" s="331"/>
      <c r="G1706" s="333">
        <f t="shared" si="37"/>
        <v>4342.9899999999971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25">
      <c r="A1707" s="329" t="s">
        <v>294</v>
      </c>
      <c r="B1707" s="330">
        <v>17</v>
      </c>
      <c r="C1707" s="298">
        <v>46048</v>
      </c>
      <c r="D1707" s="299" t="s">
        <v>466</v>
      </c>
      <c r="E1707" s="331">
        <v>42.68</v>
      </c>
      <c r="F1707" s="331"/>
      <c r="G1707" s="333">
        <f t="shared" si="37"/>
        <v>4363.1099999999969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25">
      <c r="A1708" s="329" t="s">
        <v>289</v>
      </c>
      <c r="B1708" s="330">
        <v>6</v>
      </c>
      <c r="C1708" s="298">
        <v>46048</v>
      </c>
      <c r="D1708" s="299" t="s">
        <v>396</v>
      </c>
      <c r="E1708" s="331">
        <v>47.9</v>
      </c>
      <c r="F1708" s="331"/>
      <c r="G1708" s="333">
        <f t="shared" si="37"/>
        <v>4405.7899999999972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25">
      <c r="A1709" s="329" t="s">
        <v>289</v>
      </c>
      <c r="B1709" s="330">
        <v>1</v>
      </c>
      <c r="C1709" s="298">
        <v>46047</v>
      </c>
      <c r="D1709" s="299" t="s">
        <v>455</v>
      </c>
      <c r="E1709" s="331">
        <v>105.79</v>
      </c>
      <c r="F1709" s="331"/>
      <c r="G1709" s="333">
        <f t="shared" si="37"/>
        <v>4453.6899999999969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25">
      <c r="A1710" s="329" t="s">
        <v>294</v>
      </c>
      <c r="B1710" s="330">
        <v>12</v>
      </c>
      <c r="C1710" s="298">
        <v>46047</v>
      </c>
      <c r="D1710" s="299" t="s">
        <v>314</v>
      </c>
      <c r="E1710" s="331">
        <v>204.83</v>
      </c>
      <c r="F1710" s="331"/>
      <c r="G1710" s="333">
        <f t="shared" si="37"/>
        <v>4559.4799999999968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25">
      <c r="A1711" s="329" t="s">
        <v>289</v>
      </c>
      <c r="B1711" s="330">
        <v>3</v>
      </c>
      <c r="C1711" s="298">
        <v>46047</v>
      </c>
      <c r="D1711" s="299" t="s">
        <v>347</v>
      </c>
      <c r="E1711" s="331">
        <v>8.51</v>
      </c>
      <c r="F1711" s="331"/>
      <c r="G1711" s="333">
        <f t="shared" si="37"/>
        <v>4764.3099999999968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25">
      <c r="A1712" s="329" t="s">
        <v>289</v>
      </c>
      <c r="B1712" s="330">
        <v>4</v>
      </c>
      <c r="C1712" s="298">
        <v>46046</v>
      </c>
      <c r="D1712" s="299" t="s">
        <v>296</v>
      </c>
      <c r="E1712" s="331">
        <v>92.96</v>
      </c>
      <c r="F1712" s="331"/>
      <c r="G1712" s="333">
        <f t="shared" si="37"/>
        <v>4772.819999999997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25">
      <c r="A1713" s="329" t="s">
        <v>289</v>
      </c>
      <c r="B1713" s="330">
        <v>4</v>
      </c>
      <c r="C1713" s="298">
        <v>46046</v>
      </c>
      <c r="D1713" s="299" t="s">
        <v>334</v>
      </c>
      <c r="E1713" s="331">
        <v>30.77</v>
      </c>
      <c r="F1713" s="331"/>
      <c r="G1713" s="333">
        <f t="shared" si="37"/>
        <v>4865.779999999997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25">
      <c r="A1714" s="329" t="s">
        <v>289</v>
      </c>
      <c r="B1714" s="330">
        <v>2</v>
      </c>
      <c r="C1714" s="298">
        <v>46046</v>
      </c>
      <c r="D1714" s="299" t="s">
        <v>357</v>
      </c>
      <c r="E1714" s="331">
        <v>9.4700000000000006</v>
      </c>
      <c r="F1714" s="331"/>
      <c r="G1714" s="333">
        <f t="shared" si="37"/>
        <v>4896.5499999999975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25">
      <c r="A1715" s="329" t="s">
        <v>289</v>
      </c>
      <c r="B1715" s="330">
        <v>6</v>
      </c>
      <c r="C1715" s="298">
        <v>46046</v>
      </c>
      <c r="D1715" s="299" t="s">
        <v>396</v>
      </c>
      <c r="E1715" s="331">
        <v>53.59</v>
      </c>
      <c r="F1715" s="331"/>
      <c r="G1715" s="333">
        <f t="shared" si="37"/>
        <v>4906.0199999999977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25">
      <c r="A1716" s="329" t="s">
        <v>289</v>
      </c>
      <c r="B1716" s="330">
        <v>1</v>
      </c>
      <c r="C1716" s="298">
        <v>46046</v>
      </c>
      <c r="D1716" s="299" t="s">
        <v>311</v>
      </c>
      <c r="E1716" s="331">
        <v>61.64</v>
      </c>
      <c r="F1716" s="331"/>
      <c r="G1716" s="333">
        <f t="shared" si="37"/>
        <v>4959.6099999999979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25">
      <c r="A1717" s="329" t="s">
        <v>289</v>
      </c>
      <c r="B1717" s="330">
        <v>1</v>
      </c>
      <c r="C1717" s="298">
        <v>46045</v>
      </c>
      <c r="D1717" s="299" t="s">
        <v>304</v>
      </c>
      <c r="E1717" s="331">
        <v>23.17</v>
      </c>
      <c r="F1717" s="331"/>
      <c r="G1717" s="333">
        <f t="shared" si="37"/>
        <v>5021.2499999999982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25">
      <c r="A1718" s="329" t="s">
        <v>289</v>
      </c>
      <c r="B1718" s="330">
        <v>4</v>
      </c>
      <c r="C1718" s="298">
        <v>46045</v>
      </c>
      <c r="D1718" s="299" t="s">
        <v>296</v>
      </c>
      <c r="E1718" s="331">
        <v>62.77</v>
      </c>
      <c r="F1718" s="331"/>
      <c r="G1718" s="333">
        <f t="shared" si="37"/>
        <v>5044.4199999999983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25">
      <c r="A1719" s="329" t="s">
        <v>289</v>
      </c>
      <c r="B1719" s="330">
        <v>6</v>
      </c>
      <c r="C1719" s="298">
        <v>46045</v>
      </c>
      <c r="D1719" s="299" t="s">
        <v>467</v>
      </c>
      <c r="E1719" s="331">
        <v>105.51</v>
      </c>
      <c r="F1719" s="331"/>
      <c r="G1719" s="333">
        <f t="shared" si="37"/>
        <v>5107.1899999999987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25">
      <c r="A1720" s="329" t="s">
        <v>289</v>
      </c>
      <c r="B1720" s="330">
        <v>3</v>
      </c>
      <c r="C1720" s="298">
        <v>46045</v>
      </c>
      <c r="D1720" s="299" t="s">
        <v>334</v>
      </c>
      <c r="E1720" s="331">
        <v>9.9499999999999993</v>
      </c>
      <c r="F1720" s="331"/>
      <c r="G1720" s="333">
        <f t="shared" si="37"/>
        <v>5212.6999999999989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25">
      <c r="A1721" s="329" t="s">
        <v>289</v>
      </c>
      <c r="B1721" s="330">
        <v>2</v>
      </c>
      <c r="C1721" s="298">
        <v>46045</v>
      </c>
      <c r="D1721" s="299" t="s">
        <v>357</v>
      </c>
      <c r="E1721" s="331">
        <v>10.17</v>
      </c>
      <c r="F1721" s="331"/>
      <c r="G1721" s="333">
        <f t="shared" si="37"/>
        <v>5222.6499999999987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25">
      <c r="A1722" s="329" t="s">
        <v>289</v>
      </c>
      <c r="B1722" s="330">
        <v>2</v>
      </c>
      <c r="C1722" s="298">
        <v>46045</v>
      </c>
      <c r="D1722" s="299" t="s">
        <v>301</v>
      </c>
      <c r="E1722" s="331">
        <v>32.200000000000003</v>
      </c>
      <c r="F1722" s="331"/>
      <c r="G1722" s="333">
        <f t="shared" si="37"/>
        <v>5232.8199999999988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25">
      <c r="A1723" s="329" t="s">
        <v>294</v>
      </c>
      <c r="B1723" s="330">
        <v>22</v>
      </c>
      <c r="C1723" s="298">
        <v>46045</v>
      </c>
      <c r="D1723" s="299" t="s">
        <v>860</v>
      </c>
      <c r="E1723" s="331">
        <v>5.31</v>
      </c>
      <c r="F1723" s="331"/>
      <c r="G1723" s="333">
        <f t="shared" si="37"/>
        <v>5265.0199999999986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25">
      <c r="A1724" s="329" t="s">
        <v>289</v>
      </c>
      <c r="B1724" s="330">
        <v>8</v>
      </c>
      <c r="C1724" s="298">
        <v>46044</v>
      </c>
      <c r="D1724" s="299" t="s">
        <v>434</v>
      </c>
      <c r="E1724" s="331">
        <v>73.95</v>
      </c>
      <c r="F1724" s="331"/>
      <c r="G1724" s="333">
        <f t="shared" si="37"/>
        <v>5270.329999999999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25">
      <c r="A1725" s="329" t="s">
        <v>289</v>
      </c>
      <c r="B1725" s="330">
        <v>2</v>
      </c>
      <c r="C1725" s="298">
        <v>46044</v>
      </c>
      <c r="D1725" s="299" t="s">
        <v>468</v>
      </c>
      <c r="E1725" s="331">
        <v>28.68</v>
      </c>
      <c r="F1725" s="331"/>
      <c r="G1725" s="333">
        <f t="shared" si="37"/>
        <v>5344.2799999999988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25">
      <c r="A1726" s="329" t="s">
        <v>289</v>
      </c>
      <c r="B1726" s="330">
        <v>8</v>
      </c>
      <c r="C1726" s="298">
        <v>46044</v>
      </c>
      <c r="D1726" s="299" t="s">
        <v>356</v>
      </c>
      <c r="E1726" s="331">
        <v>57.38</v>
      </c>
      <c r="F1726" s="331"/>
      <c r="G1726" s="333">
        <f t="shared" si="37"/>
        <v>5372.9599999999991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25">
      <c r="A1727" s="329" t="s">
        <v>289</v>
      </c>
      <c r="B1727" s="330">
        <v>2</v>
      </c>
      <c r="C1727" s="298">
        <v>46044</v>
      </c>
      <c r="D1727" s="299" t="s">
        <v>357</v>
      </c>
      <c r="E1727" s="331">
        <v>9.4700000000000006</v>
      </c>
      <c r="F1727" s="331"/>
      <c r="G1727" s="333">
        <f t="shared" si="37"/>
        <v>5430.3399999999992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25">
      <c r="A1728" s="329" t="s">
        <v>289</v>
      </c>
      <c r="B1728" s="330">
        <v>2</v>
      </c>
      <c r="C1728" s="298">
        <v>46044</v>
      </c>
      <c r="D1728" s="299" t="s">
        <v>357</v>
      </c>
      <c r="E1728" s="331">
        <v>7.18</v>
      </c>
      <c r="F1728" s="331"/>
      <c r="G1728" s="333">
        <f t="shared" si="37"/>
        <v>5439.8099999999995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25">
      <c r="A1729" s="329" t="s">
        <v>287</v>
      </c>
      <c r="B1729" s="330" t="s">
        <v>287</v>
      </c>
      <c r="C1729" s="298">
        <v>46044</v>
      </c>
      <c r="D1729" s="299" t="s">
        <v>315</v>
      </c>
      <c r="E1729" s="331">
        <v>126.24</v>
      </c>
      <c r="F1729" s="331">
        <v>126.24</v>
      </c>
      <c r="G1729" s="333">
        <f t="shared" si="37"/>
        <v>5446.99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25">
      <c r="A1730" s="329" t="s">
        <v>289</v>
      </c>
      <c r="B1730" s="330">
        <v>8</v>
      </c>
      <c r="C1730" s="298">
        <v>46043</v>
      </c>
      <c r="D1730" s="299" t="s">
        <v>469</v>
      </c>
      <c r="E1730" s="331">
        <v>17</v>
      </c>
      <c r="F1730" s="331"/>
      <c r="G1730" s="333">
        <f t="shared" si="37"/>
        <v>5446.99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25">
      <c r="A1731" s="329" t="s">
        <v>289</v>
      </c>
      <c r="B1731" s="330">
        <v>1</v>
      </c>
      <c r="C1731" s="298">
        <v>46043</v>
      </c>
      <c r="D1731" s="299" t="s">
        <v>329</v>
      </c>
      <c r="E1731" s="331">
        <v>24.75</v>
      </c>
      <c r="F1731" s="331"/>
      <c r="G1731" s="333">
        <f t="shared" si="37"/>
        <v>5463.99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25">
      <c r="A1732" s="329" t="s">
        <v>291</v>
      </c>
      <c r="B1732" s="330">
        <v>39</v>
      </c>
      <c r="C1732" s="298">
        <v>46043</v>
      </c>
      <c r="D1732" s="299" t="s">
        <v>292</v>
      </c>
      <c r="E1732" s="331"/>
      <c r="F1732" s="331">
        <v>3378.82</v>
      </c>
      <c r="G1732" s="333">
        <f t="shared" si="37"/>
        <v>5488.74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25">
      <c r="A1733" s="329" t="s">
        <v>294</v>
      </c>
      <c r="B1733" s="330">
        <v>23</v>
      </c>
      <c r="C1733" s="298">
        <v>46043</v>
      </c>
      <c r="D1733" s="299" t="s">
        <v>67</v>
      </c>
      <c r="E1733" s="331">
        <v>650.88</v>
      </c>
      <c r="F1733" s="331"/>
      <c r="G1733" s="333">
        <f t="shared" si="37"/>
        <v>2109.9199999999992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25">
      <c r="A1734" s="329" t="s">
        <v>287</v>
      </c>
      <c r="B1734" s="330" t="s">
        <v>287</v>
      </c>
      <c r="C1734" s="298">
        <v>46043</v>
      </c>
      <c r="D1734" s="299" t="s">
        <v>470</v>
      </c>
      <c r="E1734" s="331">
        <v>100</v>
      </c>
      <c r="F1734" s="331">
        <v>100</v>
      </c>
      <c r="G1734" s="333">
        <f t="shared" si="37"/>
        <v>2760.7999999999993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25">
      <c r="A1735" s="329" t="s">
        <v>289</v>
      </c>
      <c r="B1735" s="330">
        <v>2</v>
      </c>
      <c r="C1735" s="298">
        <v>46043</v>
      </c>
      <c r="D1735" s="299" t="s">
        <v>301</v>
      </c>
      <c r="E1735" s="331">
        <v>20</v>
      </c>
      <c r="F1735" s="331"/>
      <c r="G1735" s="333">
        <f t="shared" si="37"/>
        <v>2760.7999999999993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25">
      <c r="A1736" s="329" t="s">
        <v>289</v>
      </c>
      <c r="B1736" s="330">
        <v>8</v>
      </c>
      <c r="C1736" s="298">
        <v>46043</v>
      </c>
      <c r="D1736" s="299" t="s">
        <v>295</v>
      </c>
      <c r="E1736" s="331">
        <v>6.38</v>
      </c>
      <c r="F1736" s="331"/>
      <c r="G1736" s="333">
        <f t="shared" si="37"/>
        <v>2780.7999999999993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25">
      <c r="A1737" s="329" t="s">
        <v>289</v>
      </c>
      <c r="B1737" s="330">
        <v>2</v>
      </c>
      <c r="C1737" s="298">
        <v>46043</v>
      </c>
      <c r="D1737" s="299" t="s">
        <v>295</v>
      </c>
      <c r="E1737" s="331">
        <v>17.29</v>
      </c>
      <c r="F1737" s="331"/>
      <c r="G1737" s="333">
        <f t="shared" si="37"/>
        <v>2787.1799999999994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25">
      <c r="A1738" s="329" t="s">
        <v>289</v>
      </c>
      <c r="B1738" s="330">
        <v>2</v>
      </c>
      <c r="C1738" s="298">
        <v>46043</v>
      </c>
      <c r="D1738" s="299" t="s">
        <v>357</v>
      </c>
      <c r="E1738" s="331">
        <v>14.86</v>
      </c>
      <c r="F1738" s="331"/>
      <c r="G1738" s="333">
        <f t="shared" si="37"/>
        <v>2804.4699999999993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25">
      <c r="A1739" s="329" t="s">
        <v>289</v>
      </c>
      <c r="B1739" s="330">
        <v>2</v>
      </c>
      <c r="C1739" s="298">
        <v>46042</v>
      </c>
      <c r="D1739" s="299" t="s">
        <v>370</v>
      </c>
      <c r="E1739" s="331">
        <v>13.4</v>
      </c>
      <c r="F1739" s="331"/>
      <c r="G1739" s="333">
        <f t="shared" si="37"/>
        <v>2819.3299999999995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25">
      <c r="A1740" s="329" t="s">
        <v>289</v>
      </c>
      <c r="B1740" s="330">
        <v>2</v>
      </c>
      <c r="C1740" s="298">
        <v>46042</v>
      </c>
      <c r="D1740" s="299" t="s">
        <v>370</v>
      </c>
      <c r="E1740" s="331">
        <v>5.97</v>
      </c>
      <c r="F1740" s="331"/>
      <c r="G1740" s="333">
        <f t="shared" si="37"/>
        <v>2832.7299999999996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25">
      <c r="A1741" s="329" t="s">
        <v>294</v>
      </c>
      <c r="B1741" s="330">
        <v>22</v>
      </c>
      <c r="C1741" s="298">
        <v>46042</v>
      </c>
      <c r="D1741" s="299" t="s">
        <v>323</v>
      </c>
      <c r="E1741" s="331">
        <v>18.09</v>
      </c>
      <c r="F1741" s="331"/>
      <c r="G1741" s="333">
        <f t="shared" si="37"/>
        <v>2838.6999999999994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25">
      <c r="A1742" s="329" t="s">
        <v>294</v>
      </c>
      <c r="B1742" s="330">
        <v>17</v>
      </c>
      <c r="C1742" s="298">
        <v>46042</v>
      </c>
      <c r="D1742" s="299" t="s">
        <v>188</v>
      </c>
      <c r="E1742" s="331">
        <v>42.65</v>
      </c>
      <c r="F1742" s="331"/>
      <c r="G1742" s="333">
        <f t="shared" si="37"/>
        <v>2856.7899999999995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25">
      <c r="A1743" s="329" t="s">
        <v>335</v>
      </c>
      <c r="B1743" s="330" t="s">
        <v>335</v>
      </c>
      <c r="C1743" s="298">
        <v>46042</v>
      </c>
      <c r="D1743" s="299" t="s">
        <v>185</v>
      </c>
      <c r="E1743" s="331">
        <v>130.51</v>
      </c>
      <c r="F1743" s="331"/>
      <c r="G1743" s="333">
        <f t="shared" si="37"/>
        <v>2899.4399999999996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25">
      <c r="A1744" s="329" t="s">
        <v>294</v>
      </c>
      <c r="B1744" s="330">
        <v>15</v>
      </c>
      <c r="C1744" s="298">
        <v>46042</v>
      </c>
      <c r="D1744" s="299" t="s">
        <v>185</v>
      </c>
      <c r="E1744" s="331">
        <v>132.4</v>
      </c>
      <c r="F1744" s="331"/>
      <c r="G1744" s="333">
        <f t="shared" si="37"/>
        <v>3029.9499999999994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25">
      <c r="A1745" s="329" t="s">
        <v>294</v>
      </c>
      <c r="B1745" s="330">
        <v>23</v>
      </c>
      <c r="C1745" s="298">
        <v>46042</v>
      </c>
      <c r="D1745" s="299" t="s">
        <v>63</v>
      </c>
      <c r="E1745" s="331">
        <v>529.46</v>
      </c>
      <c r="F1745" s="331"/>
      <c r="G1745" s="333">
        <f t="shared" si="37"/>
        <v>3162.3499999999995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25">
      <c r="A1746" s="329" t="s">
        <v>289</v>
      </c>
      <c r="B1746" s="330">
        <v>6</v>
      </c>
      <c r="C1746" s="298">
        <v>46042</v>
      </c>
      <c r="D1746" s="299" t="s">
        <v>300</v>
      </c>
      <c r="E1746" s="331">
        <v>51.63</v>
      </c>
      <c r="F1746" s="331"/>
      <c r="G1746" s="333">
        <f t="shared" si="37"/>
        <v>3691.8099999999995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25">
      <c r="A1747" s="329" t="s">
        <v>289</v>
      </c>
      <c r="B1747" s="330">
        <v>2</v>
      </c>
      <c r="C1747" s="298">
        <v>46042</v>
      </c>
      <c r="D1747" s="299" t="s">
        <v>296</v>
      </c>
      <c r="E1747" s="331">
        <v>11.17</v>
      </c>
      <c r="F1747" s="331"/>
      <c r="G1747" s="333">
        <f t="shared" si="37"/>
        <v>3743.4399999999996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25">
      <c r="A1748" s="329" t="s">
        <v>289</v>
      </c>
      <c r="B1748" s="330">
        <v>4</v>
      </c>
      <c r="C1748" s="298">
        <v>46042</v>
      </c>
      <c r="D1748" s="299" t="s">
        <v>296</v>
      </c>
      <c r="E1748" s="331">
        <v>57.37</v>
      </c>
      <c r="F1748" s="331"/>
      <c r="G1748" s="333">
        <f t="shared" si="37"/>
        <v>3754.6099999999997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25">
      <c r="A1749" s="329" t="s">
        <v>294</v>
      </c>
      <c r="B1749" s="330">
        <v>22</v>
      </c>
      <c r="C1749" s="298">
        <v>46042</v>
      </c>
      <c r="D1749" s="299" t="s">
        <v>328</v>
      </c>
      <c r="E1749" s="331">
        <v>7.46</v>
      </c>
      <c r="F1749" s="331"/>
      <c r="G1749" s="333">
        <f t="shared" si="37"/>
        <v>3811.9799999999996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25">
      <c r="A1750" s="329" t="s">
        <v>289</v>
      </c>
      <c r="B1750" s="330">
        <v>4</v>
      </c>
      <c r="C1750" s="298">
        <v>46042</v>
      </c>
      <c r="D1750" s="299" t="s">
        <v>310</v>
      </c>
      <c r="E1750" s="331">
        <v>28.91</v>
      </c>
      <c r="F1750" s="331"/>
      <c r="G1750" s="333">
        <f t="shared" si="37"/>
        <v>3819.4399999999996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25">
      <c r="A1751" s="329" t="s">
        <v>289</v>
      </c>
      <c r="B1751" s="330">
        <v>6</v>
      </c>
      <c r="C1751" s="298">
        <v>46040</v>
      </c>
      <c r="D1751" s="299" t="s">
        <v>300</v>
      </c>
      <c r="E1751" s="331">
        <v>31.35</v>
      </c>
      <c r="F1751" s="331"/>
      <c r="G1751" s="333">
        <f t="shared" si="37"/>
        <v>3848.3499999999995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25">
      <c r="A1752" s="329" t="s">
        <v>289</v>
      </c>
      <c r="B1752" s="330">
        <v>8</v>
      </c>
      <c r="C1752" s="298">
        <v>46040</v>
      </c>
      <c r="D1752" s="299" t="s">
        <v>471</v>
      </c>
      <c r="E1752" s="331">
        <v>124.75</v>
      </c>
      <c r="F1752" s="331"/>
      <c r="G1752" s="333">
        <f t="shared" si="37"/>
        <v>3879.6999999999994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25">
      <c r="A1753" s="329" t="s">
        <v>289</v>
      </c>
      <c r="B1753" s="330">
        <v>3</v>
      </c>
      <c r="C1753" s="298">
        <v>46040</v>
      </c>
      <c r="D1753" s="299" t="s">
        <v>320</v>
      </c>
      <c r="E1753" s="331">
        <v>11.3</v>
      </c>
      <c r="F1753" s="331"/>
      <c r="G1753" s="333">
        <f t="shared" si="37"/>
        <v>4004.4499999999994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25">
      <c r="A1754" s="329" t="s">
        <v>294</v>
      </c>
      <c r="B1754" s="330">
        <v>22</v>
      </c>
      <c r="C1754" s="298">
        <v>46040</v>
      </c>
      <c r="D1754" s="299" t="s">
        <v>400</v>
      </c>
      <c r="E1754" s="331">
        <v>13.84</v>
      </c>
      <c r="F1754" s="331"/>
      <c r="G1754" s="333">
        <f t="shared" si="37"/>
        <v>4015.7499999999995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25">
      <c r="A1755" s="329" t="s">
        <v>289</v>
      </c>
      <c r="B1755" s="330">
        <v>1</v>
      </c>
      <c r="C1755" s="298">
        <v>46040</v>
      </c>
      <c r="D1755" s="299" t="s">
        <v>306</v>
      </c>
      <c r="E1755" s="331">
        <v>92.06</v>
      </c>
      <c r="F1755" s="331"/>
      <c r="G1755" s="333">
        <f t="shared" si="37"/>
        <v>4029.5899999999997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25">
      <c r="A1756" s="329" t="s">
        <v>289</v>
      </c>
      <c r="B1756" s="330">
        <v>7</v>
      </c>
      <c r="C1756" s="298">
        <v>46040</v>
      </c>
      <c r="D1756" s="299" t="s">
        <v>337</v>
      </c>
      <c r="E1756" s="331">
        <v>78.47</v>
      </c>
      <c r="F1756" s="331"/>
      <c r="G1756" s="333">
        <f t="shared" si="37"/>
        <v>4121.6499999999996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25">
      <c r="A1757" s="329" t="s">
        <v>289</v>
      </c>
      <c r="B1757" s="330">
        <v>1</v>
      </c>
      <c r="C1757" s="298">
        <v>46040</v>
      </c>
      <c r="D1757" s="299" t="s">
        <v>392</v>
      </c>
      <c r="E1757" s="331">
        <v>28.22</v>
      </c>
      <c r="F1757" s="331"/>
      <c r="G1757" s="333">
        <f t="shared" si="37"/>
        <v>4200.12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25">
      <c r="A1758" s="329" t="s">
        <v>289</v>
      </c>
      <c r="B1758" s="330">
        <v>2</v>
      </c>
      <c r="C1758" s="298">
        <v>46040</v>
      </c>
      <c r="D1758" s="299" t="s">
        <v>391</v>
      </c>
      <c r="E1758" s="331">
        <v>32.729999999999997</v>
      </c>
      <c r="F1758" s="331"/>
      <c r="G1758" s="333">
        <f t="shared" si="37"/>
        <v>4228.34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25">
      <c r="A1759" s="329" t="s">
        <v>294</v>
      </c>
      <c r="B1759" s="330">
        <v>42</v>
      </c>
      <c r="C1759" s="298">
        <v>46039</v>
      </c>
      <c r="D1759" s="299" t="s">
        <v>333</v>
      </c>
      <c r="E1759" s="331">
        <v>29.8</v>
      </c>
      <c r="F1759" s="331"/>
      <c r="G1759" s="333">
        <f t="shared" si="37"/>
        <v>4261.07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25">
      <c r="A1760" s="329" t="s">
        <v>294</v>
      </c>
      <c r="B1760" s="330">
        <v>43</v>
      </c>
      <c r="C1760" s="298">
        <v>46039</v>
      </c>
      <c r="D1760" s="299" t="s">
        <v>333</v>
      </c>
      <c r="E1760" s="331">
        <v>22.35</v>
      </c>
      <c r="F1760" s="331"/>
      <c r="G1760" s="333">
        <f t="shared" si="37"/>
        <v>4290.87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25">
      <c r="A1761" s="329" t="s">
        <v>289</v>
      </c>
      <c r="B1761" s="330">
        <v>8</v>
      </c>
      <c r="C1761" s="298">
        <v>46039</v>
      </c>
      <c r="D1761" s="299" t="s">
        <v>319</v>
      </c>
      <c r="E1761" s="331">
        <v>36.92</v>
      </c>
      <c r="F1761" s="331"/>
      <c r="G1761" s="333">
        <f t="shared" si="37"/>
        <v>4313.22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25">
      <c r="A1762" s="329" t="s">
        <v>289</v>
      </c>
      <c r="B1762" s="330">
        <v>1</v>
      </c>
      <c r="C1762" s="298">
        <v>46039</v>
      </c>
      <c r="D1762" s="299" t="s">
        <v>311</v>
      </c>
      <c r="E1762" s="331">
        <v>117.89</v>
      </c>
      <c r="F1762" s="331"/>
      <c r="G1762" s="333">
        <f t="shared" si="37"/>
        <v>4350.1400000000003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25">
      <c r="A1763" s="329" t="s">
        <v>289</v>
      </c>
      <c r="B1763" s="330">
        <v>1</v>
      </c>
      <c r="C1763" s="298">
        <v>46039</v>
      </c>
      <c r="D1763" s="299" t="s">
        <v>329</v>
      </c>
      <c r="E1763" s="331">
        <v>196.36</v>
      </c>
      <c r="F1763" s="331"/>
      <c r="G1763" s="333">
        <f t="shared" si="37"/>
        <v>4468.0300000000007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25">
      <c r="A1764" s="329" t="s">
        <v>294</v>
      </c>
      <c r="B1764" s="330">
        <v>21</v>
      </c>
      <c r="C1764" s="298">
        <v>46039</v>
      </c>
      <c r="D1764" s="299" t="s">
        <v>194</v>
      </c>
      <c r="E1764" s="331">
        <v>70.2</v>
      </c>
      <c r="F1764" s="331"/>
      <c r="G1764" s="333">
        <f t="shared" si="37"/>
        <v>4664.3900000000003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25">
      <c r="A1765" s="329" t="s">
        <v>289</v>
      </c>
      <c r="B1765" s="330">
        <v>2</v>
      </c>
      <c r="C1765" s="298">
        <v>46038</v>
      </c>
      <c r="D1765" s="299" t="s">
        <v>324</v>
      </c>
      <c r="E1765" s="331">
        <v>13.14</v>
      </c>
      <c r="F1765" s="331"/>
      <c r="G1765" s="333">
        <f t="shared" si="37"/>
        <v>4734.59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25">
      <c r="A1766" s="329" t="s">
        <v>289</v>
      </c>
      <c r="B1766" s="330">
        <v>2</v>
      </c>
      <c r="C1766" s="298">
        <v>46038</v>
      </c>
      <c r="D1766" s="299" t="s">
        <v>296</v>
      </c>
      <c r="E1766" s="331">
        <v>18.489999999999998</v>
      </c>
      <c r="F1766" s="331"/>
      <c r="G1766" s="333">
        <f t="shared" si="37"/>
        <v>4747.7300000000005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25">
      <c r="A1767" s="329" t="s">
        <v>291</v>
      </c>
      <c r="B1767" s="330">
        <v>41</v>
      </c>
      <c r="C1767" s="298">
        <v>46038</v>
      </c>
      <c r="D1767" s="299" t="s">
        <v>472</v>
      </c>
      <c r="E1767" s="331"/>
      <c r="F1767" s="331">
        <v>800</v>
      </c>
      <c r="G1767" s="333">
        <f t="shared" si="37"/>
        <v>4766.22</v>
      </c>
      <c r="H1767" s="334" t="s">
        <v>298</v>
      </c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25">
      <c r="A1768" s="329" t="s">
        <v>294</v>
      </c>
      <c r="B1768" s="330">
        <v>18</v>
      </c>
      <c r="C1768" s="298">
        <v>46038</v>
      </c>
      <c r="D1768" s="299" t="s">
        <v>360</v>
      </c>
      <c r="E1768" s="331">
        <v>400</v>
      </c>
      <c r="F1768" s="331"/>
      <c r="G1768" s="333">
        <f t="shared" si="37"/>
        <v>3966.2200000000003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25">
      <c r="A1769" s="329" t="s">
        <v>294</v>
      </c>
      <c r="B1769" s="330">
        <v>19</v>
      </c>
      <c r="C1769" s="298">
        <v>46038</v>
      </c>
      <c r="D1769" s="299" t="s">
        <v>191</v>
      </c>
      <c r="E1769" s="331">
        <v>200</v>
      </c>
      <c r="F1769" s="331"/>
      <c r="G1769" s="333">
        <f t="shared" si="37"/>
        <v>4366.22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25">
      <c r="A1770" s="329" t="s">
        <v>294</v>
      </c>
      <c r="B1770" s="330">
        <v>11</v>
      </c>
      <c r="C1770" s="298">
        <v>46038</v>
      </c>
      <c r="D1770" s="299" t="s">
        <v>178</v>
      </c>
      <c r="E1770" s="331">
        <v>267.95999999999998</v>
      </c>
      <c r="F1770" s="331"/>
      <c r="G1770" s="333">
        <f t="shared" si="37"/>
        <v>4566.22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25">
      <c r="A1771" s="329" t="s">
        <v>289</v>
      </c>
      <c r="B1771" s="330">
        <v>8</v>
      </c>
      <c r="C1771" s="298">
        <v>46037</v>
      </c>
      <c r="D1771" s="299" t="s">
        <v>356</v>
      </c>
      <c r="E1771" s="331">
        <v>59.95</v>
      </c>
      <c r="F1771" s="331"/>
      <c r="G1771" s="333">
        <f t="shared" si="37"/>
        <v>4834.18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25">
      <c r="A1772" s="329" t="s">
        <v>289</v>
      </c>
      <c r="B1772" s="330">
        <v>2</v>
      </c>
      <c r="C1772" s="298">
        <v>46037</v>
      </c>
      <c r="D1772" s="299" t="s">
        <v>356</v>
      </c>
      <c r="E1772" s="331">
        <v>59.96</v>
      </c>
      <c r="F1772" s="331"/>
      <c r="G1772" s="333">
        <f t="shared" si="37"/>
        <v>4894.13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25">
      <c r="A1773" s="329" t="s">
        <v>289</v>
      </c>
      <c r="B1773" s="330">
        <v>8</v>
      </c>
      <c r="C1773" s="298">
        <v>46037</v>
      </c>
      <c r="D1773" s="299" t="s">
        <v>319</v>
      </c>
      <c r="E1773" s="331">
        <v>12.43</v>
      </c>
      <c r="F1773" s="331"/>
      <c r="G1773" s="333">
        <f t="shared" si="37"/>
        <v>4954.09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25">
      <c r="A1774" s="329" t="s">
        <v>289</v>
      </c>
      <c r="B1774" s="330">
        <v>2</v>
      </c>
      <c r="C1774" s="298">
        <v>46037</v>
      </c>
      <c r="D1774" s="299" t="s">
        <v>296</v>
      </c>
      <c r="E1774" s="331">
        <v>11.07</v>
      </c>
      <c r="F1774" s="331"/>
      <c r="G1774" s="333">
        <f t="shared" si="37"/>
        <v>4966.5200000000004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25">
      <c r="A1775" s="329" t="s">
        <v>289</v>
      </c>
      <c r="B1775" s="330">
        <v>4</v>
      </c>
      <c r="C1775" s="298">
        <v>46037</v>
      </c>
      <c r="D1775" s="299" t="s">
        <v>296</v>
      </c>
      <c r="E1775" s="331">
        <v>52.3</v>
      </c>
      <c r="F1775" s="331"/>
      <c r="G1775" s="333">
        <f t="shared" si="37"/>
        <v>4977.59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25">
      <c r="A1776" s="329" t="s">
        <v>289</v>
      </c>
      <c r="B1776" s="330">
        <v>6</v>
      </c>
      <c r="C1776" s="298">
        <v>46037</v>
      </c>
      <c r="D1776" s="299" t="s">
        <v>435</v>
      </c>
      <c r="E1776" s="331">
        <v>50</v>
      </c>
      <c r="F1776" s="331"/>
      <c r="G1776" s="333">
        <f t="shared" si="37"/>
        <v>5029.8900000000003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25">
      <c r="A1777" s="329" t="s">
        <v>291</v>
      </c>
      <c r="B1777" s="330">
        <v>38</v>
      </c>
      <c r="C1777" s="298">
        <v>46037</v>
      </c>
      <c r="D1777" s="299" t="s">
        <v>293</v>
      </c>
      <c r="E1777" s="331"/>
      <c r="F1777" s="331">
        <v>4365.67</v>
      </c>
      <c r="G1777" s="333">
        <f t="shared" si="37"/>
        <v>5079.8900000000003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2" customHeight="1" x14ac:dyDescent="0.25">
      <c r="A1778" s="329" t="s">
        <v>289</v>
      </c>
      <c r="B1778" s="330">
        <v>4</v>
      </c>
      <c r="C1778" s="298">
        <v>46036</v>
      </c>
      <c r="D1778" s="299" t="s">
        <v>295</v>
      </c>
      <c r="E1778" s="331">
        <v>30.91</v>
      </c>
      <c r="F1778" s="331"/>
      <c r="G1778" s="333">
        <f t="shared" si="37"/>
        <v>714.22</v>
      </c>
      <c r="H1778" s="334"/>
      <c r="I1778" s="335"/>
      <c r="J1778" s="336"/>
      <c r="K1778" s="301"/>
      <c r="L1778" s="336"/>
      <c r="M1778" s="301"/>
      <c r="N1778" s="336"/>
      <c r="O1778" s="301"/>
      <c r="P1778" s="336"/>
      <c r="Q1778" s="301"/>
      <c r="R1778" s="336"/>
      <c r="S1778" s="301"/>
      <c r="T1778" s="336"/>
    </row>
    <row r="1779" spans="1:20" ht="12" customHeight="1" x14ac:dyDescent="0.25">
      <c r="A1779" s="329" t="s">
        <v>289</v>
      </c>
      <c r="B1779" s="330">
        <v>3</v>
      </c>
      <c r="C1779" s="298">
        <v>46036</v>
      </c>
      <c r="D1779" s="299" t="s">
        <v>347</v>
      </c>
      <c r="E1779" s="331">
        <v>8.67</v>
      </c>
      <c r="F1779" s="331"/>
      <c r="G1779" s="333">
        <f t="shared" si="37"/>
        <v>745.13</v>
      </c>
      <c r="H1779" s="334"/>
      <c r="I1779" s="335"/>
      <c r="J1779" s="336"/>
      <c r="K1779" s="301"/>
      <c r="L1779" s="336"/>
      <c r="M1779" s="301"/>
      <c r="N1779" s="336"/>
      <c r="O1779" s="301"/>
      <c r="P1779" s="336"/>
      <c r="Q1779" s="301"/>
      <c r="R1779" s="336"/>
      <c r="S1779" s="301"/>
      <c r="T1779" s="336"/>
    </row>
    <row r="1780" spans="1:20" ht="12" customHeight="1" x14ac:dyDescent="0.25">
      <c r="A1780" s="329" t="s">
        <v>289</v>
      </c>
      <c r="B1780" s="330">
        <v>3</v>
      </c>
      <c r="C1780" s="298">
        <v>46035</v>
      </c>
      <c r="D1780" s="299" t="s">
        <v>350</v>
      </c>
      <c r="E1780" s="331">
        <v>25.01</v>
      </c>
      <c r="F1780" s="331"/>
      <c r="G1780" s="333">
        <f t="shared" si="37"/>
        <v>753.8</v>
      </c>
      <c r="H1780" s="334"/>
      <c r="I1780" s="335"/>
      <c r="J1780" s="336"/>
      <c r="K1780" s="301"/>
      <c r="L1780" s="336"/>
      <c r="M1780" s="301"/>
      <c r="N1780" s="336"/>
      <c r="O1780" s="301"/>
      <c r="P1780" s="336"/>
      <c r="Q1780" s="301"/>
      <c r="R1780" s="336"/>
      <c r="S1780" s="301"/>
      <c r="T1780" s="336"/>
    </row>
    <row r="1781" spans="1:20" ht="12" customHeight="1" x14ac:dyDescent="0.25">
      <c r="A1781" s="329" t="s">
        <v>289</v>
      </c>
      <c r="B1781" s="330">
        <v>6</v>
      </c>
      <c r="C1781" s="298">
        <v>46035</v>
      </c>
      <c r="D1781" s="299" t="s">
        <v>411</v>
      </c>
      <c r="E1781" s="331">
        <v>-5.9</v>
      </c>
      <c r="F1781" s="331"/>
      <c r="G1781" s="333">
        <f t="shared" si="37"/>
        <v>778.81</v>
      </c>
      <c r="H1781" s="334"/>
      <c r="I1781" s="335"/>
      <c r="J1781" s="336"/>
      <c r="K1781" s="301"/>
      <c r="L1781" s="336"/>
      <c r="M1781" s="301"/>
      <c r="N1781" s="336"/>
      <c r="O1781" s="301"/>
      <c r="P1781" s="336"/>
      <c r="Q1781" s="301"/>
      <c r="R1781" s="336"/>
      <c r="S1781" s="301"/>
      <c r="T1781" s="336"/>
    </row>
    <row r="1782" spans="1:20" ht="12" customHeight="1" x14ac:dyDescent="0.25">
      <c r="A1782" s="329" t="s">
        <v>289</v>
      </c>
      <c r="B1782" s="330">
        <v>6</v>
      </c>
      <c r="C1782" s="298">
        <v>46035</v>
      </c>
      <c r="D1782" s="299" t="s">
        <v>445</v>
      </c>
      <c r="E1782" s="331">
        <v>-0.03</v>
      </c>
      <c r="F1782" s="331"/>
      <c r="G1782" s="333">
        <f t="shared" si="37"/>
        <v>772.91</v>
      </c>
      <c r="H1782" s="334"/>
      <c r="I1782" s="335"/>
      <c r="J1782" s="336"/>
      <c r="K1782" s="301"/>
      <c r="L1782" s="336"/>
      <c r="M1782" s="301"/>
      <c r="N1782" s="336"/>
      <c r="O1782" s="301"/>
      <c r="P1782" s="336"/>
      <c r="Q1782" s="301"/>
      <c r="R1782" s="336"/>
      <c r="S1782" s="301"/>
      <c r="T1782" s="336"/>
    </row>
    <row r="1783" spans="1:20" ht="12" customHeight="1" x14ac:dyDescent="0.25">
      <c r="A1783" s="329" t="s">
        <v>294</v>
      </c>
      <c r="B1783" s="330">
        <v>43</v>
      </c>
      <c r="C1783" s="298">
        <v>46035</v>
      </c>
      <c r="D1783" s="299" t="s">
        <v>201</v>
      </c>
      <c r="E1783" s="331">
        <v>44.18</v>
      </c>
      <c r="F1783" s="331"/>
      <c r="G1783" s="333">
        <f t="shared" si="37"/>
        <v>772.88</v>
      </c>
      <c r="H1783" s="334"/>
      <c r="I1783" s="335"/>
      <c r="J1783" s="336"/>
      <c r="K1783" s="301"/>
      <c r="L1783" s="336"/>
      <c r="M1783" s="301"/>
      <c r="N1783" s="336"/>
      <c r="O1783" s="301"/>
      <c r="P1783" s="336"/>
      <c r="Q1783" s="301"/>
      <c r="R1783" s="336"/>
      <c r="S1783" s="301"/>
      <c r="T1783" s="336"/>
    </row>
    <row r="1784" spans="1:20" ht="12" customHeight="1" x14ac:dyDescent="0.25">
      <c r="A1784" s="329" t="s">
        <v>294</v>
      </c>
      <c r="B1784" s="330">
        <v>42</v>
      </c>
      <c r="C1784" s="298">
        <v>46035</v>
      </c>
      <c r="D1784" s="299" t="s">
        <v>200</v>
      </c>
      <c r="E1784" s="331">
        <v>51.19</v>
      </c>
      <c r="F1784" s="331"/>
      <c r="G1784" s="333">
        <f t="shared" si="37"/>
        <v>817.06</v>
      </c>
      <c r="H1784" s="334"/>
      <c r="I1784" s="335"/>
      <c r="J1784" s="336"/>
      <c r="K1784" s="301"/>
      <c r="L1784" s="336"/>
      <c r="M1784" s="301"/>
      <c r="N1784" s="336"/>
      <c r="O1784" s="301"/>
      <c r="P1784" s="336"/>
      <c r="Q1784" s="301"/>
      <c r="R1784" s="336"/>
      <c r="S1784" s="301"/>
      <c r="T1784" s="336"/>
    </row>
    <row r="1785" spans="1:20" ht="12" customHeight="1" x14ac:dyDescent="0.25">
      <c r="A1785" s="329" t="s">
        <v>289</v>
      </c>
      <c r="B1785" s="330">
        <v>4</v>
      </c>
      <c r="C1785" s="298">
        <v>46035</v>
      </c>
      <c r="D1785" s="299" t="s">
        <v>295</v>
      </c>
      <c r="E1785" s="331">
        <v>28.15</v>
      </c>
      <c r="F1785" s="331"/>
      <c r="G1785" s="333">
        <f t="shared" si="37"/>
        <v>868.25</v>
      </c>
      <c r="H1785" s="334"/>
      <c r="I1785" s="335"/>
      <c r="J1785" s="336"/>
      <c r="K1785" s="301"/>
      <c r="L1785" s="336"/>
      <c r="M1785" s="301"/>
      <c r="N1785" s="336"/>
      <c r="O1785" s="301"/>
      <c r="P1785" s="336"/>
      <c r="Q1785" s="301"/>
      <c r="R1785" s="336"/>
      <c r="S1785" s="301"/>
      <c r="T1785" s="336"/>
    </row>
    <row r="1786" spans="1:20" ht="12" customHeight="1" x14ac:dyDescent="0.25">
      <c r="A1786" s="329" t="s">
        <v>289</v>
      </c>
      <c r="B1786" s="330">
        <v>3</v>
      </c>
      <c r="C1786" s="298">
        <v>46035</v>
      </c>
      <c r="D1786" s="299" t="s">
        <v>296</v>
      </c>
      <c r="E1786" s="331">
        <v>20.85</v>
      </c>
      <c r="F1786" s="331"/>
      <c r="G1786" s="333">
        <f t="shared" si="37"/>
        <v>896.4</v>
      </c>
      <c r="H1786" s="334"/>
      <c r="I1786" s="335"/>
      <c r="J1786" s="336"/>
      <c r="K1786" s="301"/>
      <c r="L1786" s="336"/>
      <c r="M1786" s="301"/>
      <c r="N1786" s="336"/>
      <c r="O1786" s="301"/>
      <c r="P1786" s="336"/>
      <c r="Q1786" s="301"/>
      <c r="R1786" s="336"/>
      <c r="S1786" s="301"/>
      <c r="T1786" s="336"/>
    </row>
    <row r="1787" spans="1:20" ht="12" customHeight="1" x14ac:dyDescent="0.25">
      <c r="A1787" s="329" t="s">
        <v>289</v>
      </c>
      <c r="B1787" s="330">
        <v>1</v>
      </c>
      <c r="C1787" s="298">
        <v>46034</v>
      </c>
      <c r="D1787" s="299" t="s">
        <v>306</v>
      </c>
      <c r="E1787" s="331">
        <v>145.81</v>
      </c>
      <c r="F1787" s="331"/>
      <c r="G1787" s="333">
        <f t="shared" si="37"/>
        <v>917.25</v>
      </c>
      <c r="H1787" s="334"/>
      <c r="I1787" s="335"/>
      <c r="J1787" s="336"/>
      <c r="K1787" s="301"/>
      <c r="L1787" s="336"/>
      <c r="M1787" s="301"/>
      <c r="N1787" s="336"/>
      <c r="O1787" s="301"/>
      <c r="P1787" s="336"/>
      <c r="Q1787" s="301"/>
      <c r="R1787" s="336"/>
      <c r="S1787" s="301"/>
      <c r="T1787" s="336"/>
    </row>
    <row r="1788" spans="1:20" ht="12" customHeight="1" x14ac:dyDescent="0.25">
      <c r="A1788" s="329" t="s">
        <v>289</v>
      </c>
      <c r="B1788" s="330">
        <v>2</v>
      </c>
      <c r="C1788" s="298">
        <v>46034</v>
      </c>
      <c r="D1788" s="299" t="s">
        <v>423</v>
      </c>
      <c r="E1788" s="331">
        <v>25.22</v>
      </c>
      <c r="F1788" s="331"/>
      <c r="G1788" s="333">
        <f t="shared" si="37"/>
        <v>1063.06</v>
      </c>
      <c r="H1788" s="334"/>
      <c r="I1788" s="335"/>
      <c r="J1788" s="336"/>
      <c r="K1788" s="301"/>
      <c r="L1788" s="336"/>
      <c r="M1788" s="301"/>
      <c r="N1788" s="336"/>
      <c r="O1788" s="301"/>
      <c r="P1788" s="336"/>
      <c r="Q1788" s="301"/>
      <c r="R1788" s="336"/>
      <c r="S1788" s="301"/>
      <c r="T1788" s="336"/>
    </row>
    <row r="1789" spans="1:20" ht="12" customHeight="1" x14ac:dyDescent="0.25">
      <c r="A1789" s="329" t="s">
        <v>289</v>
      </c>
      <c r="B1789" s="330">
        <v>2</v>
      </c>
      <c r="C1789" s="298">
        <v>46033</v>
      </c>
      <c r="D1789" s="299" t="s">
        <v>326</v>
      </c>
      <c r="E1789" s="331">
        <v>49.38</v>
      </c>
      <c r="F1789" s="331"/>
      <c r="G1789" s="333">
        <f t="shared" si="37"/>
        <v>1088.28</v>
      </c>
      <c r="H1789" s="334"/>
      <c r="I1789" s="335"/>
      <c r="J1789" s="336"/>
      <c r="K1789" s="301"/>
      <c r="L1789" s="336"/>
      <c r="M1789" s="301"/>
      <c r="N1789" s="336"/>
      <c r="O1789" s="301"/>
      <c r="P1789" s="336"/>
      <c r="Q1789" s="301"/>
      <c r="R1789" s="336"/>
      <c r="S1789" s="301"/>
      <c r="T1789" s="336"/>
    </row>
    <row r="1790" spans="1:20" ht="12" customHeight="1" x14ac:dyDescent="0.25">
      <c r="A1790" s="329" t="s">
        <v>294</v>
      </c>
      <c r="B1790" s="330">
        <v>22</v>
      </c>
      <c r="C1790" s="298">
        <v>46033</v>
      </c>
      <c r="D1790" s="299" t="s">
        <v>351</v>
      </c>
      <c r="E1790" s="331">
        <v>19.16</v>
      </c>
      <c r="F1790" s="331"/>
      <c r="G1790" s="333">
        <f t="shared" si="37"/>
        <v>1137.6600000000001</v>
      </c>
      <c r="H1790" s="334"/>
      <c r="I1790" s="335"/>
      <c r="J1790" s="336"/>
      <c r="K1790" s="301"/>
      <c r="L1790" s="336"/>
      <c r="M1790" s="301"/>
      <c r="N1790" s="336"/>
      <c r="O1790" s="301"/>
      <c r="P1790" s="336"/>
      <c r="Q1790" s="301"/>
      <c r="R1790" s="336"/>
      <c r="S1790" s="301"/>
      <c r="T1790" s="336"/>
    </row>
    <row r="1791" spans="1:20" ht="12" customHeight="1" x14ac:dyDescent="0.25">
      <c r="A1791" s="329" t="s">
        <v>289</v>
      </c>
      <c r="B1791" s="330">
        <v>6</v>
      </c>
      <c r="C1791" s="298">
        <v>46033</v>
      </c>
      <c r="D1791" s="299" t="s">
        <v>312</v>
      </c>
      <c r="E1791" s="331">
        <v>39.86</v>
      </c>
      <c r="F1791" s="331"/>
      <c r="G1791" s="333">
        <f t="shared" si="37"/>
        <v>1156.8200000000002</v>
      </c>
      <c r="H1791" s="334"/>
      <c r="I1791" s="335"/>
      <c r="J1791" s="336"/>
      <c r="K1791" s="301"/>
      <c r="L1791" s="336"/>
      <c r="M1791" s="301"/>
      <c r="N1791" s="336"/>
      <c r="O1791" s="301"/>
      <c r="P1791" s="336"/>
      <c r="Q1791" s="301"/>
      <c r="R1791" s="336"/>
      <c r="S1791" s="301"/>
      <c r="T1791" s="336"/>
    </row>
    <row r="1792" spans="1:20" ht="12" customHeight="1" x14ac:dyDescent="0.25">
      <c r="A1792" s="329" t="s">
        <v>289</v>
      </c>
      <c r="B1792" s="330">
        <v>7</v>
      </c>
      <c r="C1792" s="298">
        <v>46033</v>
      </c>
      <c r="D1792" s="299" t="s">
        <v>443</v>
      </c>
      <c r="E1792" s="331">
        <v>165.05</v>
      </c>
      <c r="F1792" s="331"/>
      <c r="G1792" s="333">
        <f t="shared" si="37"/>
        <v>1196.68</v>
      </c>
      <c r="H1792" s="334"/>
      <c r="I1792" s="335"/>
      <c r="J1792" s="336"/>
      <c r="K1792" s="301"/>
      <c r="L1792" s="336"/>
      <c r="M1792" s="301"/>
      <c r="N1792" s="336"/>
      <c r="O1792" s="301"/>
      <c r="P1792" s="336"/>
      <c r="Q1792" s="301"/>
      <c r="R1792" s="336"/>
      <c r="S1792" s="301"/>
      <c r="T1792" s="336"/>
    </row>
    <row r="1793" spans="1:20" ht="12" customHeight="1" x14ac:dyDescent="0.25">
      <c r="A1793" s="329" t="s">
        <v>294</v>
      </c>
      <c r="B1793" s="330">
        <v>24</v>
      </c>
      <c r="C1793" s="298">
        <v>46032</v>
      </c>
      <c r="D1793" s="299" t="s">
        <v>858</v>
      </c>
      <c r="E1793" s="331">
        <v>83.42</v>
      </c>
      <c r="F1793" s="331"/>
      <c r="G1793" s="333">
        <f t="shared" si="37"/>
        <v>1361.73</v>
      </c>
      <c r="H1793" s="334"/>
      <c r="I1793" s="335"/>
      <c r="J1793" s="336"/>
      <c r="K1793" s="301"/>
      <c r="L1793" s="336"/>
      <c r="M1793" s="301"/>
      <c r="N1793" s="336"/>
      <c r="O1793" s="301"/>
      <c r="P1793" s="336"/>
      <c r="Q1793" s="301"/>
      <c r="R1793" s="336"/>
      <c r="S1793" s="301"/>
      <c r="T1793" s="336"/>
    </row>
    <row r="1794" spans="1:20" ht="12" customHeight="1" x14ac:dyDescent="0.25">
      <c r="A1794" s="329" t="s">
        <v>289</v>
      </c>
      <c r="B1794" s="330">
        <v>4</v>
      </c>
      <c r="C1794" s="298">
        <v>46032</v>
      </c>
      <c r="D1794" s="299" t="s">
        <v>296</v>
      </c>
      <c r="E1794" s="331">
        <v>30.4</v>
      </c>
      <c r="F1794" s="331"/>
      <c r="G1794" s="333">
        <f t="shared" si="37"/>
        <v>1445.15</v>
      </c>
      <c r="H1794" s="334"/>
      <c r="I1794" s="335"/>
      <c r="J1794" s="336"/>
      <c r="K1794" s="301"/>
      <c r="L1794" s="336"/>
      <c r="M1794" s="301"/>
      <c r="N1794" s="336"/>
      <c r="O1794" s="301"/>
      <c r="P1794" s="336"/>
      <c r="Q1794" s="301"/>
      <c r="R1794" s="336"/>
      <c r="S1794" s="301"/>
      <c r="T1794" s="336"/>
    </row>
    <row r="1795" spans="1:20" ht="12" customHeight="1" x14ac:dyDescent="0.25">
      <c r="A1795" s="329" t="s">
        <v>289</v>
      </c>
      <c r="B1795" s="330">
        <v>2</v>
      </c>
      <c r="C1795" s="298">
        <v>46032</v>
      </c>
      <c r="D1795" s="299" t="s">
        <v>296</v>
      </c>
      <c r="E1795" s="331">
        <v>13.83</v>
      </c>
      <c r="F1795" s="331"/>
      <c r="G1795" s="333">
        <f t="shared" si="37"/>
        <v>1475.5500000000002</v>
      </c>
      <c r="H1795" s="334"/>
      <c r="I1795" s="335"/>
      <c r="J1795" s="336"/>
      <c r="K1795" s="301"/>
      <c r="L1795" s="336"/>
      <c r="M1795" s="301"/>
      <c r="N1795" s="336"/>
      <c r="O1795" s="301"/>
      <c r="P1795" s="336"/>
      <c r="Q1795" s="301"/>
      <c r="R1795" s="336"/>
      <c r="S1795" s="301"/>
      <c r="T1795" s="336"/>
    </row>
    <row r="1796" spans="1:20" ht="12" customHeight="1" x14ac:dyDescent="0.25">
      <c r="A1796" s="329" t="s">
        <v>289</v>
      </c>
      <c r="B1796" s="330">
        <v>2</v>
      </c>
      <c r="C1796" s="298">
        <v>46032</v>
      </c>
      <c r="D1796" s="299" t="s">
        <v>471</v>
      </c>
      <c r="E1796" s="331">
        <v>100</v>
      </c>
      <c r="F1796" s="331"/>
      <c r="G1796" s="333">
        <f t="shared" si="37"/>
        <v>1489.38</v>
      </c>
      <c r="H1796" s="334"/>
      <c r="I1796" s="335"/>
      <c r="J1796" s="336"/>
      <c r="K1796" s="301"/>
      <c r="L1796" s="336"/>
      <c r="M1796" s="301"/>
      <c r="N1796" s="336"/>
      <c r="O1796" s="301"/>
      <c r="P1796" s="336"/>
      <c r="Q1796" s="301"/>
      <c r="R1796" s="336"/>
      <c r="S1796" s="301"/>
      <c r="T1796" s="336"/>
    </row>
    <row r="1797" spans="1:20" ht="12" customHeight="1" x14ac:dyDescent="0.25">
      <c r="A1797" s="329" t="s">
        <v>289</v>
      </c>
      <c r="B1797" s="330">
        <v>1</v>
      </c>
      <c r="C1797" s="298">
        <v>46032</v>
      </c>
      <c r="D1797" s="299" t="s">
        <v>304</v>
      </c>
      <c r="E1797" s="331">
        <v>55.68</v>
      </c>
      <c r="F1797" s="331"/>
      <c r="G1797" s="333">
        <f t="shared" si="37"/>
        <v>1589.38</v>
      </c>
      <c r="H1797" s="334"/>
      <c r="I1797" s="335"/>
      <c r="J1797" s="336"/>
      <c r="K1797" s="301"/>
      <c r="L1797" s="336"/>
      <c r="M1797" s="301"/>
      <c r="N1797" s="336"/>
      <c r="O1797" s="301"/>
      <c r="P1797" s="336"/>
      <c r="Q1797" s="301"/>
      <c r="R1797" s="336"/>
      <c r="S1797" s="301"/>
      <c r="T1797" s="336"/>
    </row>
    <row r="1798" spans="1:20" ht="12" customHeight="1" x14ac:dyDescent="0.25">
      <c r="A1798" s="329" t="s">
        <v>289</v>
      </c>
      <c r="B1798" s="330">
        <v>2</v>
      </c>
      <c r="C1798" s="298">
        <v>46031</v>
      </c>
      <c r="D1798" s="299" t="s">
        <v>357</v>
      </c>
      <c r="E1798" s="331">
        <v>9.4700000000000006</v>
      </c>
      <c r="F1798" s="331"/>
      <c r="G1798" s="333">
        <f t="shared" si="37"/>
        <v>1645.0600000000002</v>
      </c>
      <c r="H1798" s="334"/>
      <c r="I1798" s="335"/>
      <c r="J1798" s="336"/>
      <c r="K1798" s="301"/>
      <c r="L1798" s="336"/>
      <c r="M1798" s="301"/>
      <c r="N1798" s="336"/>
      <c r="O1798" s="301"/>
      <c r="P1798" s="336"/>
      <c r="Q1798" s="301"/>
      <c r="R1798" s="336"/>
      <c r="S1798" s="301"/>
      <c r="T1798" s="336"/>
    </row>
    <row r="1799" spans="1:20" ht="12" customHeight="1" x14ac:dyDescent="0.25">
      <c r="A1799" s="329" t="s">
        <v>289</v>
      </c>
      <c r="B1799" s="330">
        <v>5</v>
      </c>
      <c r="C1799" s="298">
        <v>46031</v>
      </c>
      <c r="D1799" s="299" t="s">
        <v>473</v>
      </c>
      <c r="E1799" s="331">
        <v>50</v>
      </c>
      <c r="F1799" s="331"/>
      <c r="G1799" s="333">
        <f t="shared" si="37"/>
        <v>1654.5300000000002</v>
      </c>
      <c r="H1799" s="334"/>
      <c r="I1799" s="335"/>
      <c r="J1799" s="336"/>
      <c r="K1799" s="301"/>
      <c r="L1799" s="336"/>
      <c r="M1799" s="301"/>
      <c r="N1799" s="336"/>
      <c r="O1799" s="301"/>
      <c r="P1799" s="336"/>
      <c r="Q1799" s="301"/>
      <c r="R1799" s="336"/>
      <c r="S1799" s="301"/>
      <c r="T1799" s="336"/>
    </row>
    <row r="1800" spans="1:20" ht="12" customHeight="1" x14ac:dyDescent="0.25">
      <c r="A1800" s="329" t="s">
        <v>289</v>
      </c>
      <c r="B1800" s="330">
        <v>8</v>
      </c>
      <c r="C1800" s="298">
        <v>46030</v>
      </c>
      <c r="D1800" s="299" t="s">
        <v>474</v>
      </c>
      <c r="E1800" s="331">
        <v>32.619999999999997</v>
      </c>
      <c r="F1800" s="331"/>
      <c r="G1800" s="333">
        <f t="shared" si="37"/>
        <v>1704.5300000000002</v>
      </c>
      <c r="H1800" s="334"/>
      <c r="I1800" s="335"/>
      <c r="J1800" s="336"/>
      <c r="K1800" s="301"/>
      <c r="L1800" s="336"/>
      <c r="M1800" s="301"/>
      <c r="N1800" s="336"/>
      <c r="O1800" s="301"/>
      <c r="P1800" s="336"/>
      <c r="Q1800" s="301"/>
      <c r="R1800" s="336"/>
      <c r="S1800" s="301"/>
      <c r="T1800" s="336"/>
    </row>
    <row r="1801" spans="1:20" ht="12" customHeight="1" x14ac:dyDescent="0.25">
      <c r="A1801" s="329" t="s">
        <v>291</v>
      </c>
      <c r="B1801" s="330">
        <v>39</v>
      </c>
      <c r="C1801" s="298">
        <v>46030</v>
      </c>
      <c r="D1801" s="299" t="s">
        <v>292</v>
      </c>
      <c r="E1801" s="331"/>
      <c r="F1801" s="331">
        <v>2729.22</v>
      </c>
      <c r="G1801" s="333">
        <f t="shared" si="37"/>
        <v>1737.15</v>
      </c>
      <c r="H1801" s="334"/>
      <c r="I1801" s="335"/>
      <c r="J1801" s="336"/>
      <c r="K1801" s="301"/>
      <c r="L1801" s="336"/>
      <c r="M1801" s="301"/>
      <c r="N1801" s="336"/>
      <c r="O1801" s="301"/>
      <c r="P1801" s="336"/>
      <c r="Q1801" s="301"/>
      <c r="R1801" s="336"/>
      <c r="S1801" s="301"/>
      <c r="T1801" s="336"/>
    </row>
    <row r="1802" spans="1:20" ht="12" customHeight="1" x14ac:dyDescent="0.25">
      <c r="A1802" s="329" t="s">
        <v>289</v>
      </c>
      <c r="B1802" s="330">
        <v>2</v>
      </c>
      <c r="C1802" s="298">
        <v>46030</v>
      </c>
      <c r="D1802" s="299" t="s">
        <v>296</v>
      </c>
      <c r="E1802" s="331">
        <v>6.37</v>
      </c>
      <c r="F1802" s="331"/>
      <c r="G1802" s="333">
        <f t="shared" si="37"/>
        <v>-992.06999999999971</v>
      </c>
      <c r="H1802" s="334"/>
      <c r="I1802" s="335"/>
      <c r="J1802" s="336"/>
      <c r="K1802" s="301"/>
      <c r="L1802" s="336"/>
      <c r="M1802" s="301"/>
      <c r="N1802" s="336"/>
      <c r="O1802" s="301"/>
      <c r="P1802" s="336"/>
      <c r="Q1802" s="301"/>
      <c r="R1802" s="336"/>
      <c r="S1802" s="301"/>
      <c r="T1802" s="336"/>
    </row>
    <row r="1803" spans="1:20" ht="12" customHeight="1" x14ac:dyDescent="0.25">
      <c r="A1803" s="329" t="s">
        <v>289</v>
      </c>
      <c r="B1803" s="330">
        <v>4</v>
      </c>
      <c r="C1803" s="298">
        <v>46030</v>
      </c>
      <c r="D1803" s="299" t="s">
        <v>296</v>
      </c>
      <c r="E1803" s="331">
        <v>32.119999999999997</v>
      </c>
      <c r="F1803" s="331"/>
      <c r="G1803" s="333">
        <f t="shared" si="37"/>
        <v>-985.6999999999997</v>
      </c>
      <c r="H1803" s="334"/>
      <c r="I1803" s="335"/>
      <c r="J1803" s="336"/>
      <c r="K1803" s="301"/>
      <c r="L1803" s="336"/>
      <c r="M1803" s="301"/>
      <c r="N1803" s="336"/>
      <c r="O1803" s="301"/>
      <c r="P1803" s="336"/>
      <c r="Q1803" s="301"/>
      <c r="R1803" s="336"/>
      <c r="S1803" s="301"/>
      <c r="T1803" s="336"/>
    </row>
    <row r="1804" spans="1:20" ht="12" customHeight="1" x14ac:dyDescent="0.25">
      <c r="A1804" s="329" t="s">
        <v>289</v>
      </c>
      <c r="B1804" s="330">
        <v>2</v>
      </c>
      <c r="C1804" s="298">
        <v>46030</v>
      </c>
      <c r="D1804" s="299" t="s">
        <v>357</v>
      </c>
      <c r="E1804" s="331">
        <v>9.4700000000000006</v>
      </c>
      <c r="F1804" s="331"/>
      <c r="G1804" s="333">
        <f t="shared" si="37"/>
        <v>-953.5799999999997</v>
      </c>
      <c r="H1804" s="334"/>
      <c r="I1804" s="335"/>
      <c r="J1804" s="336"/>
      <c r="K1804" s="301"/>
      <c r="L1804" s="336"/>
      <c r="M1804" s="301"/>
      <c r="N1804" s="336"/>
      <c r="O1804" s="301"/>
      <c r="P1804" s="336"/>
      <c r="Q1804" s="301"/>
      <c r="R1804" s="336"/>
      <c r="S1804" s="301"/>
      <c r="T1804" s="336"/>
    </row>
    <row r="1805" spans="1:20" ht="12" customHeight="1" x14ac:dyDescent="0.25">
      <c r="A1805" s="329" t="s">
        <v>289</v>
      </c>
      <c r="B1805" s="330">
        <v>2</v>
      </c>
      <c r="C1805" s="298">
        <v>46030</v>
      </c>
      <c r="D1805" s="299" t="s">
        <v>385</v>
      </c>
      <c r="E1805" s="331">
        <v>21.18</v>
      </c>
      <c r="F1805" s="331"/>
      <c r="G1805" s="333">
        <f t="shared" si="37"/>
        <v>-944.10999999999967</v>
      </c>
      <c r="H1805" s="334"/>
      <c r="I1805" s="335"/>
      <c r="J1805" s="336"/>
      <c r="K1805" s="301"/>
      <c r="L1805" s="336"/>
      <c r="M1805" s="301"/>
      <c r="N1805" s="336"/>
      <c r="O1805" s="301"/>
      <c r="P1805" s="336"/>
      <c r="Q1805" s="301"/>
      <c r="R1805" s="336"/>
      <c r="S1805" s="301"/>
      <c r="T1805" s="336"/>
    </row>
    <row r="1806" spans="1:20" ht="12" customHeight="1" x14ac:dyDescent="0.25">
      <c r="A1806" s="329" t="s">
        <v>335</v>
      </c>
      <c r="B1806" s="330" t="s">
        <v>335</v>
      </c>
      <c r="C1806" s="298">
        <v>46029</v>
      </c>
      <c r="D1806" s="299" t="s">
        <v>182</v>
      </c>
      <c r="E1806" s="331">
        <v>52.66</v>
      </c>
      <c r="F1806" s="331"/>
      <c r="G1806" s="333">
        <f t="shared" si="37"/>
        <v>-922.92999999999972</v>
      </c>
      <c r="H1806" s="334"/>
      <c r="I1806" s="335"/>
      <c r="J1806" s="336"/>
      <c r="K1806" s="301"/>
      <c r="L1806" s="336"/>
      <c r="M1806" s="301"/>
      <c r="N1806" s="336"/>
      <c r="O1806" s="301"/>
      <c r="P1806" s="336"/>
      <c r="Q1806" s="301"/>
      <c r="R1806" s="336"/>
      <c r="S1806" s="301"/>
      <c r="T1806" s="336"/>
    </row>
    <row r="1807" spans="1:20" ht="12" customHeight="1" x14ac:dyDescent="0.25">
      <c r="A1807" s="329" t="s">
        <v>294</v>
      </c>
      <c r="B1807" s="330">
        <v>13</v>
      </c>
      <c r="C1807" s="298">
        <v>46029</v>
      </c>
      <c r="D1807" s="299" t="s">
        <v>182</v>
      </c>
      <c r="E1807" s="331">
        <v>167.42</v>
      </c>
      <c r="F1807" s="331"/>
      <c r="G1807" s="333">
        <f t="shared" si="37"/>
        <v>-870.26999999999975</v>
      </c>
      <c r="H1807" s="334"/>
      <c r="I1807" s="335"/>
      <c r="J1807" s="336"/>
      <c r="K1807" s="301"/>
      <c r="L1807" s="336"/>
      <c r="M1807" s="301"/>
      <c r="N1807" s="336"/>
      <c r="O1807" s="301"/>
      <c r="P1807" s="336"/>
      <c r="Q1807" s="301"/>
      <c r="R1807" s="336"/>
      <c r="S1807" s="301"/>
      <c r="T1807" s="336"/>
    </row>
    <row r="1808" spans="1:20" ht="12" customHeight="1" x14ac:dyDescent="0.25">
      <c r="A1808" s="329" t="s">
        <v>289</v>
      </c>
      <c r="B1808" s="330">
        <v>4</v>
      </c>
      <c r="C1808" s="298">
        <v>46029</v>
      </c>
      <c r="D1808" s="299" t="s">
        <v>296</v>
      </c>
      <c r="E1808" s="331">
        <v>30.81</v>
      </c>
      <c r="F1808" s="331"/>
      <c r="G1808" s="333">
        <f t="shared" si="37"/>
        <v>-702.8499999999998</v>
      </c>
      <c r="H1808" s="334"/>
      <c r="I1808" s="335"/>
      <c r="J1808" s="336"/>
      <c r="K1808" s="301"/>
      <c r="L1808" s="336"/>
      <c r="M1808" s="301"/>
      <c r="N1808" s="336"/>
      <c r="O1808" s="301"/>
      <c r="P1808" s="336"/>
      <c r="Q1808" s="301"/>
      <c r="R1808" s="336"/>
      <c r="S1808" s="301"/>
      <c r="T1808" s="336"/>
    </row>
    <row r="1809" spans="1:20" ht="12" customHeight="1" x14ac:dyDescent="0.25">
      <c r="A1809" s="329" t="s">
        <v>289</v>
      </c>
      <c r="B1809" s="330">
        <v>2</v>
      </c>
      <c r="C1809" s="298">
        <v>46029</v>
      </c>
      <c r="D1809" s="299" t="s">
        <v>357</v>
      </c>
      <c r="E1809" s="331">
        <v>9.4700000000000006</v>
      </c>
      <c r="F1809" s="331"/>
      <c r="G1809" s="333">
        <f t="shared" si="37"/>
        <v>-672.03999999999985</v>
      </c>
      <c r="H1809" s="334"/>
      <c r="I1809" s="335"/>
      <c r="J1809" s="336"/>
      <c r="K1809" s="301"/>
      <c r="L1809" s="336"/>
      <c r="M1809" s="301"/>
      <c r="N1809" s="336"/>
      <c r="O1809" s="301"/>
      <c r="P1809" s="336"/>
      <c r="Q1809" s="301"/>
      <c r="R1809" s="336"/>
      <c r="S1809" s="301"/>
      <c r="T1809" s="336"/>
    </row>
    <row r="1810" spans="1:20" ht="12" customHeight="1" x14ac:dyDescent="0.25">
      <c r="A1810" s="329" t="s">
        <v>294</v>
      </c>
      <c r="B1810" s="330">
        <v>22</v>
      </c>
      <c r="C1810" s="298">
        <v>46029</v>
      </c>
      <c r="D1810" s="299" t="s">
        <v>475</v>
      </c>
      <c r="E1810" s="331">
        <v>148.04</v>
      </c>
      <c r="F1810" s="331"/>
      <c r="G1810" s="333">
        <f t="shared" si="37"/>
        <v>-662.56999999999982</v>
      </c>
      <c r="H1810" s="334"/>
      <c r="I1810" s="335"/>
      <c r="J1810" s="336"/>
      <c r="K1810" s="301"/>
      <c r="L1810" s="336"/>
      <c r="M1810" s="301"/>
      <c r="N1810" s="336"/>
      <c r="O1810" s="301"/>
      <c r="P1810" s="336"/>
      <c r="Q1810" s="301"/>
      <c r="R1810" s="336"/>
      <c r="S1810" s="301"/>
      <c r="T1810" s="336"/>
    </row>
    <row r="1811" spans="1:20" ht="12" customHeight="1" x14ac:dyDescent="0.25">
      <c r="A1811" s="329" t="s">
        <v>294</v>
      </c>
      <c r="B1811" s="330">
        <v>14</v>
      </c>
      <c r="C1811" s="298">
        <v>46028</v>
      </c>
      <c r="D1811" s="299" t="s">
        <v>365</v>
      </c>
      <c r="E1811" s="331">
        <v>66.67</v>
      </c>
      <c r="F1811" s="331"/>
      <c r="G1811" s="333">
        <f t="shared" si="37"/>
        <v>-514.52999999999986</v>
      </c>
      <c r="H1811" s="334"/>
      <c r="I1811" s="335"/>
      <c r="J1811" s="336"/>
      <c r="K1811" s="301"/>
      <c r="L1811" s="336"/>
      <c r="M1811" s="301"/>
      <c r="N1811" s="336"/>
      <c r="O1811" s="301"/>
      <c r="P1811" s="336"/>
      <c r="Q1811" s="301"/>
      <c r="R1811" s="336"/>
      <c r="S1811" s="301"/>
      <c r="T1811" s="336"/>
    </row>
    <row r="1812" spans="1:20" ht="12" customHeight="1" x14ac:dyDescent="0.25">
      <c r="A1812" s="329" t="s">
        <v>289</v>
      </c>
      <c r="B1812" s="330">
        <v>3</v>
      </c>
      <c r="C1812" s="298">
        <v>46028</v>
      </c>
      <c r="D1812" s="299" t="s">
        <v>296</v>
      </c>
      <c r="E1812" s="331">
        <v>5.7</v>
      </c>
      <c r="F1812" s="331"/>
      <c r="G1812" s="333">
        <f t="shared" si="37"/>
        <v>-447.8599999999999</v>
      </c>
      <c r="H1812" s="334"/>
      <c r="I1812" s="335"/>
      <c r="J1812" s="336"/>
      <c r="K1812" s="301"/>
      <c r="L1812" s="336"/>
      <c r="M1812" s="301"/>
      <c r="N1812" s="336"/>
      <c r="O1812" s="301"/>
      <c r="P1812" s="336"/>
      <c r="Q1812" s="301"/>
      <c r="R1812" s="336"/>
      <c r="S1812" s="301"/>
      <c r="T1812" s="336"/>
    </row>
    <row r="1813" spans="1:20" ht="12" customHeight="1" x14ac:dyDescent="0.25">
      <c r="A1813" s="329" t="s">
        <v>294</v>
      </c>
      <c r="B1813" s="330">
        <v>21</v>
      </c>
      <c r="C1813" s="298">
        <v>46028</v>
      </c>
      <c r="D1813" s="299" t="s">
        <v>194</v>
      </c>
      <c r="E1813" s="331">
        <v>30.59</v>
      </c>
      <c r="F1813" s="331"/>
      <c r="G1813" s="333">
        <f t="shared" si="37"/>
        <v>-442.15999999999991</v>
      </c>
      <c r="H1813" s="334"/>
      <c r="I1813" s="335"/>
      <c r="J1813" s="336"/>
      <c r="K1813" s="301"/>
      <c r="L1813" s="336"/>
      <c r="M1813" s="301"/>
      <c r="N1813" s="336"/>
      <c r="O1813" s="301"/>
      <c r="P1813" s="336"/>
      <c r="Q1813" s="301"/>
      <c r="R1813" s="336"/>
      <c r="S1813" s="301"/>
      <c r="T1813" s="336"/>
    </row>
    <row r="1814" spans="1:20" ht="12" customHeight="1" x14ac:dyDescent="0.25">
      <c r="A1814" s="329" t="s">
        <v>294</v>
      </c>
      <c r="B1814" s="330">
        <v>17</v>
      </c>
      <c r="C1814" s="298">
        <v>46027</v>
      </c>
      <c r="D1814" s="299" t="s">
        <v>369</v>
      </c>
      <c r="E1814" s="331">
        <v>133.91999999999999</v>
      </c>
      <c r="F1814" s="331"/>
      <c r="G1814" s="333">
        <f t="shared" si="37"/>
        <v>-411.56999999999994</v>
      </c>
      <c r="H1814" s="334"/>
      <c r="I1814" s="335"/>
      <c r="J1814" s="336"/>
      <c r="K1814" s="301"/>
      <c r="L1814" s="336"/>
      <c r="M1814" s="301"/>
      <c r="N1814" s="336"/>
      <c r="O1814" s="301"/>
      <c r="P1814" s="336"/>
      <c r="Q1814" s="301"/>
      <c r="R1814" s="336"/>
      <c r="S1814" s="301"/>
      <c r="T1814" s="336"/>
    </row>
    <row r="1815" spans="1:20" ht="12" customHeight="1" x14ac:dyDescent="0.25">
      <c r="A1815" s="329" t="s">
        <v>294</v>
      </c>
      <c r="B1815" s="330">
        <v>17</v>
      </c>
      <c r="C1815" s="298">
        <v>46027</v>
      </c>
      <c r="D1815" s="299" t="s">
        <v>369</v>
      </c>
      <c r="E1815" s="331">
        <v>62</v>
      </c>
      <c r="F1815" s="331"/>
      <c r="G1815" s="333">
        <f t="shared" si="37"/>
        <v>-277.64999999999992</v>
      </c>
      <c r="H1815" s="334"/>
      <c r="I1815" s="335"/>
      <c r="J1815" s="336"/>
      <c r="K1815" s="301"/>
      <c r="L1815" s="336"/>
      <c r="M1815" s="301"/>
      <c r="N1815" s="336"/>
      <c r="O1815" s="301"/>
      <c r="P1815" s="336"/>
      <c r="Q1815" s="301"/>
      <c r="R1815" s="336"/>
      <c r="S1815" s="301"/>
      <c r="T1815" s="336"/>
    </row>
    <row r="1816" spans="1:20" ht="12" customHeight="1" x14ac:dyDescent="0.25">
      <c r="A1816" s="329" t="s">
        <v>289</v>
      </c>
      <c r="B1816" s="330">
        <v>6</v>
      </c>
      <c r="C1816" s="298">
        <v>46027</v>
      </c>
      <c r="D1816" s="299" t="s">
        <v>300</v>
      </c>
      <c r="E1816" s="331">
        <v>10.64</v>
      </c>
      <c r="F1816" s="331"/>
      <c r="G1816" s="333">
        <f t="shared" si="37"/>
        <v>-215.64999999999992</v>
      </c>
      <c r="H1816" s="334"/>
      <c r="I1816" s="335"/>
      <c r="J1816" s="336"/>
      <c r="K1816" s="301"/>
      <c r="L1816" s="336"/>
      <c r="M1816" s="301"/>
      <c r="N1816" s="336"/>
      <c r="O1816" s="301"/>
      <c r="P1816" s="336"/>
      <c r="Q1816" s="301"/>
      <c r="R1816" s="336"/>
      <c r="S1816" s="301"/>
      <c r="T1816" s="336"/>
    </row>
    <row r="1817" spans="1:20" ht="12" customHeight="1" x14ac:dyDescent="0.25">
      <c r="A1817" s="329" t="s">
        <v>289</v>
      </c>
      <c r="B1817" s="330">
        <v>8</v>
      </c>
      <c r="C1817" s="298">
        <v>46027</v>
      </c>
      <c r="D1817" s="299" t="s">
        <v>319</v>
      </c>
      <c r="E1817" s="331">
        <v>17.440000000000001</v>
      </c>
      <c r="F1817" s="331"/>
      <c r="G1817" s="333">
        <f t="shared" si="37"/>
        <v>-205.00999999999991</v>
      </c>
      <c r="H1817" s="334"/>
      <c r="I1817" s="335"/>
      <c r="J1817" s="336"/>
      <c r="K1817" s="301"/>
      <c r="L1817" s="336"/>
      <c r="M1817" s="301"/>
      <c r="N1817" s="336"/>
      <c r="O1817" s="301"/>
      <c r="P1817" s="336"/>
      <c r="Q1817" s="301"/>
      <c r="R1817" s="336"/>
      <c r="S1817" s="301"/>
      <c r="T1817" s="336"/>
    </row>
    <row r="1818" spans="1:20" ht="12" customHeight="1" x14ac:dyDescent="0.25">
      <c r="A1818" s="329" t="s">
        <v>289</v>
      </c>
      <c r="B1818" s="330">
        <v>1</v>
      </c>
      <c r="C1818" s="298">
        <v>46027</v>
      </c>
      <c r="D1818" s="299" t="s">
        <v>306</v>
      </c>
      <c r="E1818" s="331">
        <v>216.19</v>
      </c>
      <c r="F1818" s="331"/>
      <c r="G1818" s="333">
        <f t="shared" si="37"/>
        <v>-187.56999999999991</v>
      </c>
      <c r="H1818" s="334"/>
      <c r="I1818" s="335"/>
      <c r="J1818" s="336"/>
      <c r="K1818" s="301"/>
      <c r="L1818" s="336"/>
      <c r="M1818" s="301"/>
      <c r="N1818" s="336"/>
      <c r="O1818" s="301"/>
      <c r="P1818" s="336"/>
      <c r="Q1818" s="301"/>
      <c r="R1818" s="336"/>
      <c r="S1818" s="301"/>
      <c r="T1818" s="336"/>
    </row>
    <row r="1819" spans="1:20" ht="12" customHeight="1" x14ac:dyDescent="0.25">
      <c r="A1819" s="329" t="s">
        <v>289</v>
      </c>
      <c r="B1819" s="330">
        <v>2</v>
      </c>
      <c r="C1819" s="298">
        <v>46027</v>
      </c>
      <c r="D1819" s="299" t="s">
        <v>476</v>
      </c>
      <c r="E1819" s="331">
        <v>70</v>
      </c>
      <c r="F1819" s="331"/>
      <c r="G1819" s="333">
        <f t="shared" si="37"/>
        <v>28.62000000000009</v>
      </c>
      <c r="H1819" s="334"/>
      <c r="I1819" s="335"/>
      <c r="J1819" s="336"/>
      <c r="K1819" s="301"/>
      <c r="L1819" s="336"/>
      <c r="M1819" s="301"/>
      <c r="N1819" s="336"/>
      <c r="O1819" s="301"/>
      <c r="P1819" s="336"/>
      <c r="Q1819" s="301"/>
      <c r="R1819" s="336"/>
      <c r="S1819" s="301"/>
      <c r="T1819" s="336"/>
    </row>
    <row r="1820" spans="1:20" ht="12" customHeight="1" x14ac:dyDescent="0.25">
      <c r="A1820" s="329" t="s">
        <v>289</v>
      </c>
      <c r="B1820" s="330">
        <v>2</v>
      </c>
      <c r="C1820" s="298">
        <v>46027</v>
      </c>
      <c r="D1820" s="299" t="s">
        <v>357</v>
      </c>
      <c r="E1820" s="331">
        <v>14.05</v>
      </c>
      <c r="F1820" s="331"/>
      <c r="G1820" s="333">
        <f t="shared" si="37"/>
        <v>98.62000000000009</v>
      </c>
      <c r="H1820" s="334"/>
      <c r="I1820" s="335"/>
      <c r="J1820" s="336"/>
      <c r="K1820" s="301"/>
      <c r="L1820" s="336"/>
      <c r="M1820" s="301"/>
      <c r="N1820" s="336"/>
      <c r="O1820" s="301"/>
      <c r="P1820" s="336"/>
      <c r="Q1820" s="301"/>
      <c r="R1820" s="336"/>
      <c r="S1820" s="301"/>
      <c r="T1820" s="336"/>
    </row>
    <row r="1821" spans="1:20" ht="12" customHeight="1" x14ac:dyDescent="0.25">
      <c r="A1821" s="329" t="s">
        <v>294</v>
      </c>
      <c r="B1821" s="330">
        <v>14</v>
      </c>
      <c r="C1821" s="298">
        <v>46027</v>
      </c>
      <c r="D1821" s="299" t="s">
        <v>366</v>
      </c>
      <c r="E1821" s="331">
        <v>68.739999999999995</v>
      </c>
      <c r="F1821" s="331"/>
      <c r="G1821" s="333">
        <f t="shared" si="37"/>
        <v>112.67000000000009</v>
      </c>
      <c r="H1821" s="334"/>
      <c r="I1821" s="335"/>
      <c r="J1821" s="336"/>
      <c r="K1821" s="301"/>
      <c r="L1821" s="336"/>
      <c r="M1821" s="301"/>
      <c r="N1821" s="336"/>
      <c r="O1821" s="301"/>
      <c r="P1821" s="336"/>
      <c r="Q1821" s="301"/>
      <c r="R1821" s="336"/>
      <c r="S1821" s="301"/>
      <c r="T1821" s="336"/>
    </row>
    <row r="1822" spans="1:20" ht="12" customHeight="1" x14ac:dyDescent="0.25">
      <c r="A1822" s="329" t="s">
        <v>289</v>
      </c>
      <c r="B1822" s="330">
        <v>6</v>
      </c>
      <c r="C1822" s="298">
        <v>46027</v>
      </c>
      <c r="D1822" s="299" t="s">
        <v>477</v>
      </c>
      <c r="E1822" s="331">
        <v>120</v>
      </c>
      <c r="F1822" s="331"/>
      <c r="G1822" s="333">
        <f t="shared" si="37"/>
        <v>181.41000000000008</v>
      </c>
      <c r="H1822" s="334"/>
      <c r="I1822" s="335"/>
      <c r="J1822" s="336"/>
      <c r="K1822" s="301"/>
      <c r="L1822" s="336"/>
      <c r="M1822" s="301"/>
      <c r="N1822" s="336"/>
      <c r="O1822" s="301"/>
      <c r="P1822" s="336"/>
      <c r="Q1822" s="301"/>
      <c r="R1822" s="336"/>
      <c r="S1822" s="301"/>
      <c r="T1822" s="336"/>
    </row>
    <row r="1823" spans="1:20" ht="12" customHeight="1" x14ac:dyDescent="0.25">
      <c r="A1823" s="329" t="s">
        <v>294</v>
      </c>
      <c r="B1823" s="330">
        <v>9</v>
      </c>
      <c r="C1823" s="298">
        <v>46027</v>
      </c>
      <c r="D1823" s="299" t="s">
        <v>58</v>
      </c>
      <c r="E1823" s="331">
        <v>1281.53</v>
      </c>
      <c r="F1823" s="331"/>
      <c r="G1823" s="333">
        <f t="shared" si="37"/>
        <v>301.41000000000008</v>
      </c>
      <c r="H1823" s="334"/>
      <c r="I1823" s="335"/>
      <c r="J1823" s="336"/>
      <c r="K1823" s="301"/>
      <c r="L1823" s="336"/>
      <c r="M1823" s="301"/>
      <c r="N1823" s="336"/>
      <c r="O1823" s="301"/>
      <c r="P1823" s="336"/>
      <c r="Q1823" s="301"/>
      <c r="R1823" s="336"/>
      <c r="S1823" s="301"/>
      <c r="T1823" s="336"/>
    </row>
    <row r="1824" spans="1:20" ht="12" customHeight="1" x14ac:dyDescent="0.25">
      <c r="A1824" s="329" t="s">
        <v>289</v>
      </c>
      <c r="B1824" s="330">
        <v>7</v>
      </c>
      <c r="C1824" s="298">
        <v>46026</v>
      </c>
      <c r="D1824" s="299" t="s">
        <v>337</v>
      </c>
      <c r="E1824" s="331">
        <v>18.260000000000002</v>
      </c>
      <c r="F1824" s="331"/>
      <c r="G1824" s="333">
        <f t="shared" si="37"/>
        <v>1582.94</v>
      </c>
      <c r="H1824" s="334"/>
      <c r="I1824" s="335"/>
      <c r="J1824" s="336"/>
      <c r="K1824" s="301"/>
      <c r="L1824" s="336"/>
      <c r="M1824" s="301"/>
      <c r="N1824" s="336"/>
      <c r="O1824" s="301"/>
      <c r="P1824" s="336"/>
      <c r="Q1824" s="301"/>
      <c r="R1824" s="336"/>
      <c r="S1824" s="301"/>
      <c r="T1824" s="336"/>
    </row>
    <row r="1825" spans="1:20" ht="12" customHeight="1" x14ac:dyDescent="0.25">
      <c r="A1825" s="329" t="s">
        <v>287</v>
      </c>
      <c r="B1825" s="330" t="s">
        <v>287</v>
      </c>
      <c r="C1825" s="298">
        <v>46026</v>
      </c>
      <c r="D1825" s="299" t="s">
        <v>300</v>
      </c>
      <c r="E1825" s="331">
        <v>114.91</v>
      </c>
      <c r="F1825" s="331">
        <v>114.91</v>
      </c>
      <c r="G1825" s="333">
        <f t="shared" si="37"/>
        <v>1601.2</v>
      </c>
      <c r="H1825" s="334"/>
      <c r="I1825" s="335"/>
      <c r="J1825" s="336"/>
      <c r="K1825" s="301"/>
      <c r="L1825" s="336"/>
      <c r="M1825" s="301"/>
      <c r="N1825" s="336"/>
      <c r="O1825" s="301"/>
      <c r="P1825" s="336"/>
      <c r="Q1825" s="301"/>
      <c r="R1825" s="336"/>
      <c r="S1825" s="301"/>
      <c r="T1825" s="336"/>
    </row>
    <row r="1826" spans="1:20" ht="12" customHeight="1" x14ac:dyDescent="0.25">
      <c r="A1826" s="329" t="s">
        <v>289</v>
      </c>
      <c r="B1826" s="330">
        <v>5</v>
      </c>
      <c r="C1826" s="298">
        <v>46026</v>
      </c>
      <c r="D1826" s="299" t="s">
        <v>478</v>
      </c>
      <c r="E1826" s="331">
        <v>42.43</v>
      </c>
      <c r="F1826" s="331"/>
      <c r="G1826" s="333">
        <f t="shared" si="37"/>
        <v>1601.2</v>
      </c>
      <c r="H1826" s="334"/>
      <c r="I1826" s="335"/>
      <c r="J1826" s="336"/>
      <c r="K1826" s="301"/>
      <c r="L1826" s="336"/>
      <c r="M1826" s="301"/>
      <c r="N1826" s="336"/>
      <c r="O1826" s="301"/>
      <c r="P1826" s="336"/>
      <c r="Q1826" s="301"/>
      <c r="R1826" s="336"/>
      <c r="S1826" s="301"/>
      <c r="T1826" s="336"/>
    </row>
    <row r="1827" spans="1:20" ht="12" customHeight="1" x14ac:dyDescent="0.25">
      <c r="A1827" s="329" t="s">
        <v>289</v>
      </c>
      <c r="B1827" s="330">
        <v>7</v>
      </c>
      <c r="C1827" s="298">
        <v>46026</v>
      </c>
      <c r="D1827" s="299" t="s">
        <v>300</v>
      </c>
      <c r="E1827" s="331">
        <v>42.59</v>
      </c>
      <c r="F1827" s="331"/>
      <c r="G1827" s="333">
        <f t="shared" si="37"/>
        <v>1643.63</v>
      </c>
      <c r="H1827" s="334"/>
      <c r="I1827" s="335"/>
      <c r="J1827" s="336"/>
      <c r="K1827" s="301"/>
      <c r="L1827" s="336"/>
      <c r="M1827" s="301"/>
      <c r="N1827" s="336"/>
      <c r="O1827" s="301"/>
      <c r="P1827" s="336"/>
      <c r="Q1827" s="301"/>
      <c r="R1827" s="336"/>
      <c r="S1827" s="301"/>
      <c r="T1827" s="336"/>
    </row>
    <row r="1828" spans="1:20" ht="12" customHeight="1" x14ac:dyDescent="0.25">
      <c r="A1828" s="329" t="s">
        <v>289</v>
      </c>
      <c r="B1828" s="330">
        <v>3</v>
      </c>
      <c r="C1828" s="298">
        <v>46025</v>
      </c>
      <c r="D1828" s="299" t="s">
        <v>347</v>
      </c>
      <c r="E1828" s="331">
        <v>14.57</v>
      </c>
      <c r="F1828" s="331"/>
      <c r="G1828" s="333">
        <f t="shared" si="37"/>
        <v>1686.22</v>
      </c>
      <c r="H1828" s="334"/>
      <c r="I1828" s="335"/>
      <c r="J1828" s="336"/>
      <c r="K1828" s="301"/>
      <c r="L1828" s="336"/>
      <c r="M1828" s="301"/>
      <c r="N1828" s="336"/>
      <c r="O1828" s="301"/>
      <c r="P1828" s="336"/>
      <c r="Q1828" s="301"/>
      <c r="R1828" s="336"/>
      <c r="S1828" s="301"/>
      <c r="T1828" s="336"/>
    </row>
    <row r="1829" spans="1:20" ht="12" customHeight="1" x14ac:dyDescent="0.25">
      <c r="A1829" s="329" t="s">
        <v>289</v>
      </c>
      <c r="B1829" s="330">
        <v>2</v>
      </c>
      <c r="C1829" s="298">
        <v>46025</v>
      </c>
      <c r="D1829" s="299" t="s">
        <v>479</v>
      </c>
      <c r="E1829" s="331">
        <v>41.05</v>
      </c>
      <c r="F1829" s="331"/>
      <c r="G1829" s="333">
        <f t="shared" si="37"/>
        <v>1700.79</v>
      </c>
      <c r="H1829" s="334"/>
      <c r="I1829" s="335"/>
      <c r="J1829" s="336"/>
      <c r="K1829" s="301"/>
      <c r="L1829" s="336"/>
      <c r="M1829" s="301"/>
      <c r="N1829" s="336"/>
      <c r="O1829" s="301"/>
      <c r="P1829" s="336"/>
      <c r="Q1829" s="301"/>
      <c r="R1829" s="336"/>
      <c r="S1829" s="301"/>
      <c r="T1829" s="336"/>
    </row>
    <row r="1830" spans="1:20" ht="12" customHeight="1" x14ac:dyDescent="0.25">
      <c r="A1830" s="329" t="s">
        <v>289</v>
      </c>
      <c r="B1830" s="330">
        <v>4</v>
      </c>
      <c r="C1830" s="298">
        <v>46025</v>
      </c>
      <c r="D1830" s="299" t="s">
        <v>310</v>
      </c>
      <c r="E1830" s="331">
        <v>26.88</v>
      </c>
      <c r="F1830" s="331"/>
      <c r="G1830" s="333">
        <f t="shared" si="37"/>
        <v>1741.84</v>
      </c>
      <c r="H1830" s="334"/>
      <c r="I1830" s="335"/>
      <c r="J1830" s="336"/>
      <c r="K1830" s="301"/>
      <c r="L1830" s="336"/>
      <c r="M1830" s="301"/>
      <c r="N1830" s="336"/>
      <c r="O1830" s="301"/>
      <c r="P1830" s="336"/>
      <c r="Q1830" s="301"/>
      <c r="R1830" s="336"/>
      <c r="S1830" s="301"/>
      <c r="T1830" s="336"/>
    </row>
    <row r="1831" spans="1:20" ht="12" customHeight="1" x14ac:dyDescent="0.25">
      <c r="A1831" s="329" t="s">
        <v>289</v>
      </c>
      <c r="B1831" s="330">
        <v>2</v>
      </c>
      <c r="C1831" s="298">
        <v>46025</v>
      </c>
      <c r="D1831" s="299" t="s">
        <v>308</v>
      </c>
      <c r="E1831" s="331">
        <v>130.08000000000001</v>
      </c>
      <c r="F1831" s="331"/>
      <c r="G1831" s="333">
        <f t="shared" si="37"/>
        <v>1768.72</v>
      </c>
      <c r="H1831" s="334"/>
      <c r="I1831" s="335"/>
      <c r="J1831" s="336"/>
      <c r="K1831" s="301"/>
      <c r="L1831" s="336"/>
      <c r="M1831" s="301"/>
      <c r="N1831" s="336"/>
      <c r="O1831" s="301"/>
      <c r="P1831" s="336"/>
      <c r="Q1831" s="301"/>
      <c r="R1831" s="336"/>
      <c r="S1831" s="301"/>
      <c r="T1831" s="336"/>
    </row>
    <row r="1832" spans="1:20" ht="12" customHeight="1" x14ac:dyDescent="0.25">
      <c r="A1832" s="329" t="s">
        <v>289</v>
      </c>
      <c r="B1832" s="330">
        <v>7</v>
      </c>
      <c r="C1832" s="298">
        <v>46025</v>
      </c>
      <c r="D1832" s="299" t="s">
        <v>480</v>
      </c>
      <c r="E1832" s="331">
        <v>222.49</v>
      </c>
      <c r="F1832" s="331"/>
      <c r="G1832" s="333">
        <f t="shared" si="37"/>
        <v>1898.8</v>
      </c>
      <c r="H1832" s="334"/>
      <c r="I1832" s="335"/>
      <c r="J1832" s="336"/>
      <c r="K1832" s="301"/>
      <c r="L1832" s="336"/>
      <c r="M1832" s="301"/>
      <c r="N1832" s="336"/>
      <c r="O1832" s="301"/>
      <c r="P1832" s="336"/>
      <c r="Q1832" s="301"/>
      <c r="R1832" s="336"/>
      <c r="S1832" s="301"/>
      <c r="T1832" s="336"/>
    </row>
    <row r="1833" spans="1:20" ht="12" customHeight="1" x14ac:dyDescent="0.25">
      <c r="A1833" s="329" t="s">
        <v>289</v>
      </c>
      <c r="B1833" s="330">
        <v>7</v>
      </c>
      <c r="C1833" s="298">
        <v>46025</v>
      </c>
      <c r="D1833" s="299" t="s">
        <v>480</v>
      </c>
      <c r="E1833" s="331">
        <v>99.18</v>
      </c>
      <c r="F1833" s="331"/>
      <c r="G1833" s="333">
        <f t="shared" si="37"/>
        <v>2121.29</v>
      </c>
      <c r="H1833" s="334"/>
      <c r="I1833" s="335"/>
      <c r="J1833" s="336"/>
      <c r="K1833" s="301"/>
      <c r="L1833" s="336"/>
      <c r="M1833" s="301"/>
      <c r="N1833" s="336"/>
      <c r="O1833" s="301"/>
      <c r="P1833" s="336"/>
      <c r="Q1833" s="301"/>
      <c r="R1833" s="336"/>
      <c r="S1833" s="301"/>
      <c r="T1833" s="336"/>
    </row>
    <row r="1834" spans="1:20" ht="12" customHeight="1" x14ac:dyDescent="0.25">
      <c r="A1834" s="329" t="s">
        <v>289</v>
      </c>
      <c r="B1834" s="330">
        <v>5</v>
      </c>
      <c r="C1834" s="298">
        <v>46024</v>
      </c>
      <c r="D1834" s="299" t="s">
        <v>481</v>
      </c>
      <c r="E1834" s="331">
        <v>35</v>
      </c>
      <c r="F1834" s="331"/>
      <c r="G1834" s="333">
        <f t="shared" si="37"/>
        <v>2220.4699999999998</v>
      </c>
      <c r="H1834" s="334"/>
      <c r="I1834" s="335"/>
      <c r="J1834" s="336"/>
      <c r="K1834" s="301"/>
      <c r="L1834" s="336"/>
      <c r="M1834" s="301"/>
      <c r="N1834" s="336"/>
      <c r="O1834" s="301"/>
      <c r="P1834" s="336"/>
      <c r="Q1834" s="301"/>
      <c r="R1834" s="336"/>
      <c r="S1834" s="301"/>
      <c r="T1834" s="336"/>
    </row>
    <row r="1835" spans="1:20" ht="12" customHeight="1" x14ac:dyDescent="0.25">
      <c r="A1835" s="329" t="s">
        <v>289</v>
      </c>
      <c r="B1835" s="330">
        <v>3</v>
      </c>
      <c r="C1835" s="298">
        <v>46024</v>
      </c>
      <c r="D1835" s="299" t="s">
        <v>296</v>
      </c>
      <c r="E1835" s="331">
        <v>15.11</v>
      </c>
      <c r="F1835" s="331"/>
      <c r="G1835" s="333">
        <f t="shared" si="37"/>
        <v>2255.4699999999998</v>
      </c>
      <c r="H1835" s="334"/>
      <c r="I1835" s="335"/>
      <c r="J1835" s="336"/>
      <c r="K1835" s="301"/>
      <c r="L1835" s="336"/>
      <c r="M1835" s="301"/>
      <c r="N1835" s="336"/>
      <c r="O1835" s="301"/>
      <c r="P1835" s="336"/>
      <c r="Q1835" s="301"/>
      <c r="R1835" s="336"/>
      <c r="S1835" s="301"/>
      <c r="T1835" s="336"/>
    </row>
    <row r="1836" spans="1:20" ht="12" customHeight="1" x14ac:dyDescent="0.25">
      <c r="A1836" s="329" t="s">
        <v>289</v>
      </c>
      <c r="B1836" s="330">
        <v>5</v>
      </c>
      <c r="C1836" s="298">
        <v>46024</v>
      </c>
      <c r="D1836" s="299" t="s">
        <v>482</v>
      </c>
      <c r="E1836" s="331">
        <v>29.67</v>
      </c>
      <c r="F1836" s="331"/>
      <c r="G1836" s="333">
        <f t="shared" si="37"/>
        <v>2270.58</v>
      </c>
      <c r="H1836" s="334"/>
      <c r="I1836" s="335"/>
      <c r="J1836" s="336"/>
      <c r="K1836" s="301"/>
      <c r="L1836" s="336"/>
      <c r="M1836" s="301"/>
      <c r="N1836" s="336"/>
      <c r="O1836" s="301"/>
      <c r="P1836" s="336"/>
      <c r="Q1836" s="301"/>
      <c r="R1836" s="336"/>
      <c r="S1836" s="301"/>
      <c r="T1836" s="336"/>
    </row>
    <row r="1837" spans="1:20" ht="12" customHeight="1" x14ac:dyDescent="0.25">
      <c r="A1837" s="329" t="s">
        <v>287</v>
      </c>
      <c r="B1837" s="330" t="s">
        <v>287</v>
      </c>
      <c r="C1837" s="298">
        <v>46024</v>
      </c>
      <c r="D1837" s="299" t="s">
        <v>396</v>
      </c>
      <c r="E1837" s="331">
        <v>70.56</v>
      </c>
      <c r="F1837" s="331">
        <v>70.56</v>
      </c>
      <c r="G1837" s="333">
        <f t="shared" si="37"/>
        <v>2300.25</v>
      </c>
      <c r="H1837" s="334"/>
      <c r="I1837" s="335"/>
      <c r="J1837" s="336"/>
      <c r="K1837" s="301"/>
      <c r="L1837" s="336"/>
      <c r="M1837" s="301"/>
      <c r="N1837" s="336"/>
      <c r="O1837" s="301"/>
      <c r="P1837" s="336"/>
      <c r="Q1837" s="301"/>
      <c r="R1837" s="336"/>
      <c r="S1837" s="301"/>
      <c r="T1837" s="336"/>
    </row>
    <row r="1838" spans="1:20" ht="12" customHeight="1" x14ac:dyDescent="0.25">
      <c r="A1838" s="329" t="s">
        <v>287</v>
      </c>
      <c r="B1838" s="330" t="s">
        <v>287</v>
      </c>
      <c r="C1838" s="298">
        <v>46024</v>
      </c>
      <c r="D1838" s="299" t="s">
        <v>483</v>
      </c>
      <c r="E1838" s="331">
        <v>113.94</v>
      </c>
      <c r="F1838" s="331">
        <v>113.94</v>
      </c>
      <c r="G1838" s="333">
        <f t="shared" si="37"/>
        <v>2300.25</v>
      </c>
      <c r="H1838" s="334"/>
      <c r="I1838" s="335"/>
      <c r="J1838" s="336"/>
      <c r="K1838" s="301"/>
      <c r="L1838" s="336"/>
      <c r="M1838" s="301"/>
      <c r="N1838" s="336"/>
      <c r="O1838" s="301"/>
      <c r="P1838" s="336"/>
      <c r="Q1838" s="301"/>
      <c r="R1838" s="336"/>
      <c r="S1838" s="301"/>
      <c r="T1838" s="336"/>
    </row>
    <row r="1839" spans="1:20" ht="12" customHeight="1" x14ac:dyDescent="0.25">
      <c r="A1839" s="329" t="s">
        <v>289</v>
      </c>
      <c r="B1839" s="330">
        <v>2</v>
      </c>
      <c r="C1839" s="298">
        <v>46024</v>
      </c>
      <c r="D1839" s="299" t="s">
        <v>370</v>
      </c>
      <c r="E1839" s="331">
        <v>11.9</v>
      </c>
      <c r="F1839" s="331"/>
      <c r="G1839" s="333">
        <f t="shared" si="37"/>
        <v>2300.25</v>
      </c>
      <c r="H1839" s="334"/>
      <c r="I1839" s="335"/>
      <c r="J1839" s="336"/>
      <c r="K1839" s="301"/>
      <c r="L1839" s="336"/>
      <c r="M1839" s="301"/>
      <c r="N1839" s="336"/>
      <c r="O1839" s="301"/>
      <c r="P1839" s="336"/>
      <c r="Q1839" s="301"/>
      <c r="R1839" s="336"/>
      <c r="S1839" s="301"/>
      <c r="T1839" s="336"/>
    </row>
    <row r="1840" spans="1:20" ht="12" customHeight="1" x14ac:dyDescent="0.25">
      <c r="A1840" s="329" t="s">
        <v>289</v>
      </c>
      <c r="B1840" s="330">
        <v>2</v>
      </c>
      <c r="C1840" s="298">
        <v>46024</v>
      </c>
      <c r="D1840" s="299" t="s">
        <v>407</v>
      </c>
      <c r="E1840" s="331">
        <v>23.9</v>
      </c>
      <c r="F1840" s="331"/>
      <c r="G1840" s="333">
        <f t="shared" si="37"/>
        <v>2312.15</v>
      </c>
      <c r="H1840" s="334"/>
      <c r="I1840" s="335"/>
      <c r="J1840" s="336"/>
      <c r="K1840" s="301"/>
      <c r="L1840" s="336"/>
      <c r="M1840" s="301"/>
      <c r="N1840" s="336"/>
      <c r="O1840" s="301"/>
      <c r="P1840" s="336"/>
      <c r="Q1840" s="301"/>
      <c r="R1840" s="336"/>
      <c r="S1840" s="301"/>
      <c r="T1840" s="336"/>
    </row>
    <row r="1841" spans="1:20" ht="12" customHeight="1" x14ac:dyDescent="0.25">
      <c r="A1841" s="329" t="s">
        <v>289</v>
      </c>
      <c r="B1841" s="330">
        <v>5</v>
      </c>
      <c r="C1841" s="298">
        <v>46024</v>
      </c>
      <c r="D1841" s="299" t="s">
        <v>484</v>
      </c>
      <c r="E1841" s="331">
        <v>160</v>
      </c>
      <c r="F1841" s="331"/>
      <c r="G1841" s="333">
        <f t="shared" si="37"/>
        <v>2336.0500000000002</v>
      </c>
      <c r="H1841" s="334"/>
      <c r="I1841" s="335"/>
      <c r="J1841" s="336"/>
      <c r="K1841" s="301"/>
      <c r="L1841" s="336"/>
      <c r="M1841" s="301"/>
      <c r="N1841" s="336"/>
      <c r="O1841" s="301"/>
      <c r="P1841" s="336"/>
      <c r="Q1841" s="301"/>
      <c r="R1841" s="336"/>
      <c r="S1841" s="301"/>
      <c r="T1841" s="336"/>
    </row>
    <row r="1842" spans="1:20" ht="12" customHeight="1" x14ac:dyDescent="0.25">
      <c r="A1842" s="329" t="s">
        <v>284</v>
      </c>
      <c r="B1842" s="330">
        <v>36</v>
      </c>
      <c r="C1842" s="298">
        <v>46024</v>
      </c>
      <c r="D1842" s="299" t="s">
        <v>373</v>
      </c>
      <c r="E1842" s="331">
        <v>50</v>
      </c>
      <c r="F1842" s="331"/>
      <c r="G1842" s="333">
        <f t="shared" si="37"/>
        <v>2496.0500000000002</v>
      </c>
      <c r="H1842" s="334"/>
      <c r="I1842" s="335"/>
      <c r="J1842" s="336"/>
      <c r="K1842" s="301"/>
      <c r="L1842" s="336"/>
      <c r="M1842" s="301"/>
      <c r="N1842" s="336"/>
      <c r="O1842" s="301"/>
      <c r="P1842" s="336"/>
      <c r="Q1842" s="301"/>
      <c r="R1842" s="336"/>
      <c r="S1842" s="301"/>
      <c r="T1842" s="336"/>
    </row>
    <row r="1843" spans="1:20" ht="12" customHeight="1" x14ac:dyDescent="0.25">
      <c r="A1843" s="329" t="s">
        <v>289</v>
      </c>
      <c r="B1843" s="330">
        <v>6</v>
      </c>
      <c r="C1843" s="298">
        <v>46023</v>
      </c>
      <c r="D1843" s="299" t="s">
        <v>312</v>
      </c>
      <c r="E1843" s="331">
        <v>8</v>
      </c>
      <c r="F1843" s="331"/>
      <c r="G1843" s="333">
        <f t="shared" si="37"/>
        <v>2546.0500000000002</v>
      </c>
      <c r="H1843" s="334"/>
      <c r="I1843" s="335"/>
      <c r="J1843" s="336"/>
      <c r="K1843" s="301"/>
      <c r="L1843" s="336"/>
      <c r="M1843" s="301"/>
      <c r="N1843" s="336"/>
      <c r="O1843" s="301"/>
      <c r="P1843" s="336"/>
      <c r="Q1843" s="301"/>
      <c r="R1843" s="336"/>
      <c r="S1843" s="301"/>
      <c r="T1843" s="336"/>
    </row>
    <row r="1844" spans="1:20" ht="12" customHeight="1" x14ac:dyDescent="0.25">
      <c r="A1844" s="329" t="s">
        <v>289</v>
      </c>
      <c r="B1844" s="330">
        <v>2</v>
      </c>
      <c r="C1844" s="298">
        <v>46023</v>
      </c>
      <c r="D1844" s="299" t="s">
        <v>370</v>
      </c>
      <c r="E1844" s="331">
        <v>13.06</v>
      </c>
      <c r="F1844" s="331"/>
      <c r="G1844" s="333">
        <f t="shared" si="37"/>
        <v>2554.0500000000002</v>
      </c>
      <c r="H1844" s="334"/>
      <c r="I1844" s="335"/>
      <c r="J1844" s="336"/>
      <c r="K1844" s="301"/>
      <c r="L1844" s="336"/>
      <c r="M1844" s="301"/>
      <c r="N1844" s="336"/>
      <c r="O1844" s="301"/>
      <c r="P1844" s="336"/>
      <c r="Q1844" s="301"/>
      <c r="R1844" s="336"/>
      <c r="S1844" s="301"/>
      <c r="T1844" s="336"/>
    </row>
    <row r="1845" spans="1:20" ht="12" customHeight="1" x14ac:dyDescent="0.25">
      <c r="A1845" s="329" t="s">
        <v>294</v>
      </c>
      <c r="B1845" s="330">
        <v>22</v>
      </c>
      <c r="C1845" s="298">
        <v>46023</v>
      </c>
      <c r="D1845" s="299" t="s">
        <v>374</v>
      </c>
      <c r="E1845" s="331">
        <v>6.37</v>
      </c>
      <c r="F1845" s="331"/>
      <c r="G1845" s="333">
        <f t="shared" si="37"/>
        <v>2567.11</v>
      </c>
      <c r="H1845" s="334"/>
      <c r="I1845" s="335"/>
      <c r="J1845" s="336"/>
      <c r="K1845" s="301"/>
      <c r="L1845" s="336"/>
      <c r="M1845" s="301"/>
      <c r="N1845" s="336"/>
      <c r="O1845" s="301"/>
      <c r="P1845" s="336"/>
      <c r="Q1845" s="301"/>
      <c r="R1845" s="336"/>
      <c r="S1845" s="301"/>
      <c r="T1845" s="336"/>
    </row>
    <row r="1846" spans="1:20" ht="12" customHeight="1" x14ac:dyDescent="0.25">
      <c r="A1846" s="329" t="s">
        <v>289</v>
      </c>
      <c r="B1846" s="330">
        <v>2</v>
      </c>
      <c r="C1846" s="298">
        <v>46023</v>
      </c>
      <c r="D1846" s="299" t="s">
        <v>357</v>
      </c>
      <c r="E1846" s="331">
        <v>10.27</v>
      </c>
      <c r="F1846" s="331"/>
      <c r="G1846" s="333">
        <f t="shared" si="37"/>
        <v>2573.48</v>
      </c>
      <c r="H1846" s="334"/>
      <c r="I1846" s="335"/>
      <c r="J1846" s="336"/>
      <c r="K1846" s="301"/>
      <c r="L1846" s="336"/>
      <c r="M1846" s="301"/>
      <c r="N1846" s="336"/>
      <c r="O1846" s="301"/>
      <c r="P1846" s="336"/>
      <c r="Q1846" s="301"/>
      <c r="R1846" s="336"/>
      <c r="S1846" s="301"/>
      <c r="T1846" s="336"/>
    </row>
    <row r="1847" spans="1:20" ht="12" customHeight="1" x14ac:dyDescent="0.25">
      <c r="A1847" s="329" t="s">
        <v>289</v>
      </c>
      <c r="B1847" s="330">
        <v>6</v>
      </c>
      <c r="C1847" s="298">
        <v>46023</v>
      </c>
      <c r="D1847" s="299" t="s">
        <v>485</v>
      </c>
      <c r="E1847" s="331">
        <v>176.57</v>
      </c>
      <c r="F1847" s="331"/>
      <c r="G1847" s="333">
        <f t="shared" si="37"/>
        <v>2583.75</v>
      </c>
      <c r="H1847" s="334"/>
      <c r="I1847" s="335"/>
      <c r="J1847" s="336"/>
      <c r="K1847" s="301"/>
      <c r="L1847" s="336"/>
      <c r="M1847" s="301"/>
      <c r="N1847" s="336"/>
      <c r="O1847" s="301"/>
      <c r="P1847" s="336"/>
      <c r="Q1847" s="301"/>
      <c r="R1847" s="336"/>
      <c r="S1847" s="301"/>
      <c r="T1847" s="336"/>
    </row>
    <row r="1848" spans="1:20" ht="12" customHeight="1" x14ac:dyDescent="0.25">
      <c r="A1848" s="329" t="s">
        <v>287</v>
      </c>
      <c r="B1848" s="330" t="s">
        <v>287</v>
      </c>
      <c r="C1848" s="298">
        <v>46023</v>
      </c>
      <c r="D1848" s="299" t="s">
        <v>300</v>
      </c>
      <c r="E1848" s="331">
        <v>383.39</v>
      </c>
      <c r="F1848" s="331">
        <v>383.39</v>
      </c>
      <c r="G1848" s="333">
        <f t="shared" si="37"/>
        <v>2760.32</v>
      </c>
      <c r="H1848" s="334"/>
      <c r="I1848" s="335"/>
      <c r="J1848" s="336"/>
      <c r="K1848" s="301"/>
      <c r="L1848" s="336"/>
      <c r="M1848" s="301"/>
      <c r="N1848" s="336"/>
      <c r="O1848" s="301"/>
      <c r="P1848" s="336"/>
      <c r="Q1848" s="301"/>
      <c r="R1848" s="336"/>
      <c r="S1848" s="301"/>
      <c r="T1848" s="336"/>
    </row>
    <row r="1849" spans="1:20" ht="12" customHeight="1" x14ac:dyDescent="0.25">
      <c r="A1849" s="329" t="s">
        <v>287</v>
      </c>
      <c r="B1849" s="330" t="s">
        <v>287</v>
      </c>
      <c r="C1849" s="298">
        <v>46023</v>
      </c>
      <c r="D1849" s="299" t="s">
        <v>300</v>
      </c>
      <c r="E1849" s="331">
        <v>53.24</v>
      </c>
      <c r="F1849" s="331">
        <v>53.24</v>
      </c>
      <c r="G1849" s="333">
        <f t="shared" si="37"/>
        <v>2760.32</v>
      </c>
      <c r="H1849" s="334"/>
      <c r="I1849" s="335"/>
      <c r="J1849" s="336"/>
      <c r="K1849" s="301"/>
      <c r="L1849" s="336"/>
      <c r="M1849" s="301"/>
      <c r="N1849" s="336"/>
      <c r="O1849" s="301"/>
      <c r="P1849" s="336"/>
      <c r="Q1849" s="301"/>
      <c r="R1849" s="336"/>
      <c r="S1849" s="301"/>
      <c r="T1849" s="336"/>
    </row>
    <row r="1850" spans="1:20" ht="12" customHeight="1" x14ac:dyDescent="0.25">
      <c r="A1850" s="329" t="s">
        <v>335</v>
      </c>
      <c r="B1850" s="330" t="s">
        <v>335</v>
      </c>
      <c r="C1850" s="298">
        <v>46023</v>
      </c>
      <c r="D1850" s="337" t="s">
        <v>458</v>
      </c>
      <c r="E1850" s="331">
        <v>239.68</v>
      </c>
      <c r="F1850" s="331"/>
      <c r="G1850" s="333">
        <f t="shared" si="37"/>
        <v>2760.32</v>
      </c>
      <c r="H1850" s="334"/>
      <c r="I1850" s="335"/>
      <c r="J1850" s="336"/>
      <c r="K1850" s="301"/>
      <c r="L1850" s="336"/>
      <c r="M1850" s="301"/>
      <c r="N1850" s="336"/>
      <c r="O1850" s="301"/>
      <c r="P1850" s="336"/>
      <c r="Q1850" s="301"/>
      <c r="R1850" s="336"/>
      <c r="S1850" s="301"/>
      <c r="T1850" s="336"/>
    </row>
    <row r="1851" spans="1:20" ht="12" customHeight="1" x14ac:dyDescent="0.25">
      <c r="A1851" s="329" t="s">
        <v>486</v>
      </c>
      <c r="B1851" s="330" t="s">
        <v>486</v>
      </c>
      <c r="C1851" s="298">
        <v>45658</v>
      </c>
      <c r="D1851" s="298" t="s">
        <v>487</v>
      </c>
      <c r="E1851" s="332"/>
      <c r="F1851" s="332"/>
      <c r="G1851" s="333">
        <v>3000</v>
      </c>
      <c r="H1851" s="334"/>
      <c r="I1851" s="335"/>
      <c r="J1851" s="336"/>
      <c r="K1851" s="301"/>
      <c r="L1851" s="336"/>
      <c r="M1851" s="301"/>
      <c r="N1851" s="336"/>
      <c r="O1851" s="301"/>
      <c r="P1851" s="336"/>
      <c r="Q1851" s="301"/>
      <c r="R1851" s="336"/>
      <c r="S1851" s="301"/>
      <c r="T1851" s="336"/>
    </row>
    <row r="1852" spans="1:20" ht="15.75" customHeight="1" x14ac:dyDescent="0.25"/>
    <row r="1853" spans="1:20" ht="15.75" customHeight="1" x14ac:dyDescent="0.25"/>
    <row r="1854" spans="1:20" ht="15.75" customHeight="1" x14ac:dyDescent="0.25"/>
    <row r="1855" spans="1:20" ht="15.75" customHeight="1" x14ac:dyDescent="0.25"/>
    <row r="1856" spans="1:20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ht="15.75" customHeight="1" x14ac:dyDescent="0.25"/>
    <row r="3538" ht="15.75" customHeight="1" x14ac:dyDescent="0.25"/>
    <row r="3539" ht="15.75" customHeight="1" x14ac:dyDescent="0.25"/>
    <row r="3540" ht="15.75" customHeight="1" x14ac:dyDescent="0.25"/>
    <row r="3541" ht="15.75" customHeight="1" x14ac:dyDescent="0.25"/>
    <row r="3542" ht="15.75" customHeight="1" x14ac:dyDescent="0.25"/>
    <row r="3543" ht="15.75" customHeight="1" x14ac:dyDescent="0.25"/>
    <row r="3544" ht="15.75" customHeight="1" x14ac:dyDescent="0.25"/>
    <row r="3545" ht="15.75" customHeight="1" x14ac:dyDescent="0.25"/>
    <row r="3546" ht="15.75" customHeight="1" x14ac:dyDescent="0.25"/>
    <row r="3547" ht="15.75" customHeight="1" x14ac:dyDescent="0.25"/>
    <row r="3548" ht="15.75" customHeight="1" x14ac:dyDescent="0.25"/>
    <row r="3549" ht="15.75" customHeight="1" x14ac:dyDescent="0.25"/>
    <row r="3550" ht="15.75" customHeight="1" x14ac:dyDescent="0.25"/>
    <row r="3551" ht="15.75" customHeight="1" x14ac:dyDescent="0.25"/>
    <row r="3552" ht="15.75" customHeight="1" x14ac:dyDescent="0.25"/>
    <row r="3553" ht="15.75" customHeight="1" x14ac:dyDescent="0.25"/>
    <row r="3554" ht="15.75" customHeight="1" x14ac:dyDescent="0.25"/>
    <row r="3555" ht="15.75" customHeight="1" x14ac:dyDescent="0.25"/>
    <row r="3556" ht="15.75" customHeight="1" x14ac:dyDescent="0.25"/>
    <row r="3557" ht="15.75" customHeight="1" x14ac:dyDescent="0.25"/>
    <row r="3558" ht="15.75" customHeight="1" x14ac:dyDescent="0.25"/>
    <row r="3559" ht="15.75" customHeight="1" x14ac:dyDescent="0.25"/>
    <row r="3560" ht="15.75" customHeight="1" x14ac:dyDescent="0.25"/>
    <row r="3561" ht="15.75" customHeight="1" x14ac:dyDescent="0.25"/>
    <row r="3562" ht="15.75" customHeight="1" x14ac:dyDescent="0.25"/>
    <row r="3563" ht="15.75" customHeight="1" x14ac:dyDescent="0.25"/>
    <row r="3564" ht="15.75" customHeight="1" x14ac:dyDescent="0.25"/>
    <row r="3565" ht="15.75" customHeight="1" x14ac:dyDescent="0.25"/>
    <row r="3566" ht="15.75" customHeight="1" x14ac:dyDescent="0.25"/>
    <row r="3567" ht="15.75" customHeight="1" x14ac:dyDescent="0.25"/>
    <row r="3568" ht="15.75" customHeight="1" x14ac:dyDescent="0.25"/>
    <row r="3569" spans="9:9" ht="15.75" customHeight="1" x14ac:dyDescent="0.25"/>
    <row r="3570" spans="9:9" ht="15.75" customHeight="1" x14ac:dyDescent="0.25"/>
    <row r="3571" spans="9:9" ht="15.75" customHeight="1" x14ac:dyDescent="0.25"/>
    <row r="3572" spans="9:9" ht="15.75" customHeight="1" x14ac:dyDescent="0.25"/>
    <row r="3573" spans="9:9" ht="15.75" customHeight="1" x14ac:dyDescent="0.25"/>
    <row r="3574" spans="9:9" ht="15.75" customHeight="1" x14ac:dyDescent="0.25"/>
    <row r="3575" spans="9:9" ht="15.75" customHeight="1" x14ac:dyDescent="0.25"/>
    <row r="3576" spans="9:9" ht="15.75" customHeight="1" x14ac:dyDescent="0.25"/>
    <row r="3577" spans="9:9" ht="15.75" customHeight="1" x14ac:dyDescent="0.25"/>
    <row r="3578" spans="9:9" ht="15.75" customHeight="1" x14ac:dyDescent="0.25"/>
    <row r="3579" spans="9:9" ht="15.75" customHeight="1" x14ac:dyDescent="0.25"/>
    <row r="3580" spans="9:9" ht="15.75" customHeight="1" x14ac:dyDescent="0.25"/>
    <row r="3581" spans="9:9" ht="12" customHeight="1" x14ac:dyDescent="0.25">
      <c r="I3581" s="335" t="s">
        <v>225</v>
      </c>
    </row>
    <row r="3582" spans="9:9" ht="12" customHeight="1" x14ac:dyDescent="0.25">
      <c r="I3582" s="335"/>
    </row>
    <row r="3583" spans="9:9" ht="12" customHeight="1" x14ac:dyDescent="0.25">
      <c r="I3583" s="335"/>
    </row>
    <row r="3584" spans="9:9" ht="12" customHeight="1" x14ac:dyDescent="0.25">
      <c r="I3584" s="335"/>
    </row>
    <row r="3585" spans="9:9" ht="12" customHeight="1" x14ac:dyDescent="0.25">
      <c r="I3585" s="335"/>
    </row>
    <row r="3586" spans="9:9" ht="12" customHeight="1" x14ac:dyDescent="0.25">
      <c r="I3586" s="335"/>
    </row>
    <row r="3587" spans="9:9" ht="12" customHeight="1" x14ac:dyDescent="0.25">
      <c r="I3587" s="335"/>
    </row>
    <row r="3588" spans="9:9" ht="12" customHeight="1" x14ac:dyDescent="0.25">
      <c r="I3588" s="335"/>
    </row>
    <row r="3589" spans="9:9" ht="12" customHeight="1" x14ac:dyDescent="0.25">
      <c r="I3589" s="335"/>
    </row>
    <row r="3590" spans="9:9" ht="12" customHeight="1" x14ac:dyDescent="0.25">
      <c r="I3590" s="335" t="s">
        <v>226</v>
      </c>
    </row>
    <row r="3591" spans="9:9" ht="15.75" customHeight="1" x14ac:dyDescent="0.25"/>
    <row r="3592" spans="9:9" ht="15.75" customHeight="1" x14ac:dyDescent="0.25"/>
    <row r="3593" spans="9:9" ht="12" customHeight="1" x14ac:dyDescent="0.25">
      <c r="I3593" s="335" t="s">
        <v>226</v>
      </c>
    </row>
    <row r="3594" spans="9:9" ht="12" customHeight="1" x14ac:dyDescent="0.25">
      <c r="I3594" s="335"/>
    </row>
    <row r="3595" spans="9:9" ht="12" customHeight="1" x14ac:dyDescent="0.25">
      <c r="I3595" s="335"/>
    </row>
    <row r="3596" spans="9:9" ht="12" customHeight="1" x14ac:dyDescent="0.25">
      <c r="I3596" s="335"/>
    </row>
    <row r="3597" spans="9:9" ht="12" customHeight="1" x14ac:dyDescent="0.25">
      <c r="I3597" s="335"/>
    </row>
    <row r="3598" spans="9:9" ht="12" customHeight="1" x14ac:dyDescent="0.25">
      <c r="I3598" s="335"/>
    </row>
    <row r="3599" spans="9:9" ht="12" customHeight="1" x14ac:dyDescent="0.25">
      <c r="I3599" s="335" t="s">
        <v>226</v>
      </c>
    </row>
    <row r="3600" spans="9:9" ht="12" customHeight="1" x14ac:dyDescent="0.25">
      <c r="I3600" s="335" t="s">
        <v>226</v>
      </c>
    </row>
    <row r="3601" spans="9:9" ht="12" customHeight="1" x14ac:dyDescent="0.25">
      <c r="I3601" s="335"/>
    </row>
    <row r="3602" spans="9:9" ht="12" customHeight="1" x14ac:dyDescent="0.25">
      <c r="I3602" s="335"/>
    </row>
    <row r="3603" spans="9:9" ht="12" customHeight="1" x14ac:dyDescent="0.25">
      <c r="I3603" s="335"/>
    </row>
    <row r="3604" spans="9:9" ht="12" customHeight="1" x14ac:dyDescent="0.25">
      <c r="I3604" s="335" t="s">
        <v>226</v>
      </c>
    </row>
    <row r="3605" spans="9:9" ht="12" customHeight="1" x14ac:dyDescent="0.25">
      <c r="I3605" s="335" t="s">
        <v>225</v>
      </c>
    </row>
    <row r="3606" spans="9:9" ht="12" customHeight="1" x14ac:dyDescent="0.25">
      <c r="I3606" s="335" t="s">
        <v>225</v>
      </c>
    </row>
    <row r="3607" spans="9:9" ht="15.75" customHeight="1" x14ac:dyDescent="0.25"/>
    <row r="3608" spans="9:9" ht="15.75" customHeight="1" x14ac:dyDescent="0.25"/>
    <row r="3609" spans="9:9" ht="12" customHeight="1" x14ac:dyDescent="0.25">
      <c r="I3609" s="335" t="s">
        <v>225</v>
      </c>
    </row>
    <row r="3610" spans="9:9" ht="12" customHeight="1" x14ac:dyDescent="0.25">
      <c r="I3610" s="335"/>
    </row>
    <row r="3611" spans="9:9" ht="12" customHeight="1" x14ac:dyDescent="0.25">
      <c r="I3611" s="335" t="s">
        <v>226</v>
      </c>
    </row>
    <row r="3612" spans="9:9" ht="12" customHeight="1" x14ac:dyDescent="0.25">
      <c r="I3612" s="335"/>
    </row>
    <row r="3613" spans="9:9" ht="12" customHeight="1" x14ac:dyDescent="0.25">
      <c r="I3613" s="335"/>
    </row>
    <row r="3614" spans="9:9" ht="12" customHeight="1" x14ac:dyDescent="0.25">
      <c r="I3614" s="335" t="s">
        <v>226</v>
      </c>
    </row>
    <row r="3615" spans="9:9" ht="12" customHeight="1" x14ac:dyDescent="0.25">
      <c r="I3615" s="335"/>
    </row>
    <row r="3616" spans="9:9" ht="12" customHeight="1" x14ac:dyDescent="0.25">
      <c r="I3616" s="335" t="s">
        <v>226</v>
      </c>
    </row>
    <row r="3617" spans="9:9" ht="15.75" customHeight="1" x14ac:dyDescent="0.25"/>
    <row r="3618" spans="9:9" ht="15.75" customHeight="1" x14ac:dyDescent="0.25"/>
    <row r="3619" spans="9:9" ht="15.75" customHeight="1" x14ac:dyDescent="0.25"/>
    <row r="3620" spans="9:9" ht="15.75" customHeight="1" x14ac:dyDescent="0.25"/>
    <row r="3621" spans="9:9" ht="15.75" customHeight="1" x14ac:dyDescent="0.25"/>
    <row r="3622" spans="9:9" ht="15.75" customHeight="1" x14ac:dyDescent="0.25"/>
    <row r="3623" spans="9:9" ht="15.75" customHeight="1" x14ac:dyDescent="0.25"/>
    <row r="3624" spans="9:9" ht="15.75" customHeight="1" x14ac:dyDescent="0.25"/>
    <row r="3625" spans="9:9" ht="12" customHeight="1" x14ac:dyDescent="0.25">
      <c r="I3625" s="335" t="s">
        <v>226</v>
      </c>
    </row>
    <row r="3626" spans="9:9" ht="12" customHeight="1" x14ac:dyDescent="0.25">
      <c r="I3626" s="335"/>
    </row>
    <row r="3627" spans="9:9" ht="12" customHeight="1" x14ac:dyDescent="0.25">
      <c r="I3627" s="335" t="s">
        <v>225</v>
      </c>
    </row>
    <row r="3628" spans="9:9" ht="12" customHeight="1" x14ac:dyDescent="0.25">
      <c r="I3628" s="335"/>
    </row>
    <row r="3629" spans="9:9" ht="12" customHeight="1" x14ac:dyDescent="0.25">
      <c r="I3629" s="335" t="s">
        <v>226</v>
      </c>
    </row>
    <row r="3630" spans="9:9" ht="12" customHeight="1" x14ac:dyDescent="0.25">
      <c r="I3630" s="335" t="s">
        <v>225</v>
      </c>
    </row>
    <row r="3631" spans="9:9" ht="15.75" customHeight="1" x14ac:dyDescent="0.25"/>
    <row r="3632" spans="9:9" ht="15.75" customHeight="1" x14ac:dyDescent="0.25"/>
    <row r="3633" ht="15.75" customHeight="1" x14ac:dyDescent="0.25"/>
    <row r="3634" ht="15.75" customHeight="1" x14ac:dyDescent="0.25"/>
    <row r="3635" ht="15.75" customHeight="1" x14ac:dyDescent="0.25"/>
    <row r="3636" ht="15.75" customHeight="1" x14ac:dyDescent="0.25"/>
    <row r="3637" ht="15.75" customHeight="1" x14ac:dyDescent="0.25"/>
    <row r="3638" ht="15.75" customHeight="1" x14ac:dyDescent="0.25"/>
    <row r="3639" ht="15.75" customHeight="1" x14ac:dyDescent="0.25"/>
    <row r="3640" ht="15.75" customHeight="1" x14ac:dyDescent="0.25"/>
    <row r="3641" ht="15.75" customHeight="1" x14ac:dyDescent="0.25"/>
    <row r="3642" ht="15.75" customHeight="1" x14ac:dyDescent="0.25"/>
    <row r="3643" ht="15.75" customHeight="1" x14ac:dyDescent="0.25"/>
    <row r="3644" ht="15.75" customHeight="1" x14ac:dyDescent="0.25"/>
    <row r="3645" ht="15.75" customHeight="1" x14ac:dyDescent="0.25"/>
    <row r="3646" ht="15.75" customHeight="1" x14ac:dyDescent="0.25"/>
    <row r="3647" ht="15.75" customHeight="1" x14ac:dyDescent="0.25"/>
    <row r="3648" ht="15.75" customHeight="1" x14ac:dyDescent="0.25"/>
    <row r="3649" spans="9:9" ht="12" customHeight="1" x14ac:dyDescent="0.25">
      <c r="I3649" s="335" t="s">
        <v>226</v>
      </c>
    </row>
  </sheetData>
  <autoFilter ref="A1:G1851" xr:uid="{00000000-0009-0000-0000-000006000000}"/>
  <mergeCells count="5">
    <mergeCell ref="A1:B1"/>
    <mergeCell ref="E1:F1"/>
    <mergeCell ref="Q1:R1"/>
    <mergeCell ref="E2:F2"/>
    <mergeCell ref="E3:F3"/>
  </mergeCells>
  <conditionalFormatting sqref="I1 I4:I364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4"/>
  <sheetViews>
    <sheetView workbookViewId="0">
      <pane ySplit="1" topLeftCell="A2" activePane="bottomLeft" state="frozen"/>
      <selection pane="bottomLeft" activeCell="B7" sqref="B7"/>
    </sheetView>
  </sheetViews>
  <sheetFormatPr defaultColWidth="14.42578125" defaultRowHeight="15" customHeight="1" x14ac:dyDescent="0.25"/>
  <cols>
    <col min="1" max="1" width="14.140625" customWidth="1"/>
    <col min="2" max="2" width="12" customWidth="1"/>
    <col min="3" max="3" width="43.85546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28515625" customWidth="1"/>
    <col min="20" max="21" width="12.7109375" customWidth="1"/>
    <col min="22" max="22" width="10" customWidth="1"/>
    <col min="23" max="23" width="11" customWidth="1"/>
    <col min="24" max="25" width="10" customWidth="1"/>
    <col min="26" max="27" width="12.140625" customWidth="1"/>
    <col min="28" max="29" width="10" customWidth="1"/>
  </cols>
  <sheetData>
    <row r="1" spans="1:29" ht="14.25" customHeight="1" x14ac:dyDescent="0.25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25">
      <c r="A2" s="341">
        <f t="shared" ref="A2:A3" si="0">SUM(G2,E2,U2,I2,S2,O2,K2,M2,Q2,W2,Y2,AA2,AC2)</f>
        <v>11690.039999999999</v>
      </c>
      <c r="B2" s="339"/>
      <c r="C2" s="340"/>
      <c r="D2" s="342" t="s">
        <v>491</v>
      </c>
      <c r="E2" s="343">
        <f>E3-E142</f>
        <v>29724.139999999996</v>
      </c>
      <c r="F2" s="344" t="s">
        <v>491</v>
      </c>
      <c r="G2" s="345">
        <f>G3-G142</f>
        <v>1271.1600000000001</v>
      </c>
      <c r="H2" s="343" t="s">
        <v>491</v>
      </c>
      <c r="I2" s="343">
        <f>I3-I142</f>
        <v>1533.3599999999997</v>
      </c>
      <c r="J2" s="344" t="s">
        <v>491</v>
      </c>
      <c r="K2" s="345">
        <f>K3-K142</f>
        <v>721</v>
      </c>
      <c r="L2" s="343" t="s">
        <v>491</v>
      </c>
      <c r="M2" s="343">
        <f>M3-M142</f>
        <v>-35.789999999999964</v>
      </c>
      <c r="N2" s="345" t="s">
        <v>491</v>
      </c>
      <c r="O2" s="345">
        <f>O3-O142</f>
        <v>-35.789999999999964</v>
      </c>
      <c r="P2" s="343" t="s">
        <v>491</v>
      </c>
      <c r="Q2" s="343">
        <f>Q3-Q142</f>
        <v>30.720000000000027</v>
      </c>
      <c r="R2" s="345" t="s">
        <v>491</v>
      </c>
      <c r="S2" s="345">
        <f>S3-S142</f>
        <v>-3041.09</v>
      </c>
      <c r="T2" s="346" t="s">
        <v>491</v>
      </c>
      <c r="U2" s="343">
        <f>U3-U142</f>
        <v>-19295.109999999993</v>
      </c>
      <c r="V2" s="345" t="s">
        <v>491</v>
      </c>
      <c r="W2" s="345">
        <f>W3-W142</f>
        <v>900</v>
      </c>
      <c r="X2" s="343" t="s">
        <v>491</v>
      </c>
      <c r="Y2" s="343">
        <f>Y3-Y142</f>
        <v>264.5</v>
      </c>
      <c r="Z2" s="345" t="s">
        <v>491</v>
      </c>
      <c r="AA2" s="345">
        <f>AA3-AA142</f>
        <v>-377.7800000000002</v>
      </c>
      <c r="AB2" s="343" t="s">
        <v>491</v>
      </c>
      <c r="AC2" s="343">
        <f>AC3-AC142</f>
        <v>30.720000000000027</v>
      </c>
    </row>
    <row r="3" spans="1:29" ht="14.25" customHeight="1" x14ac:dyDescent="0.25">
      <c r="A3" s="341">
        <f t="shared" si="0"/>
        <v>23930.53000000001</v>
      </c>
      <c r="B3" s="347"/>
      <c r="C3" s="340"/>
      <c r="D3" s="342" t="s">
        <v>492</v>
      </c>
      <c r="E3" s="343">
        <f>SUM(E6:E142)-SUM(D6:D142)</f>
        <v>31434.629999999997</v>
      </c>
      <c r="F3" s="345" t="s">
        <v>492</v>
      </c>
      <c r="G3" s="345">
        <f>SUM(G6:G142)-SUM(F6:F142)</f>
        <v>1771.16</v>
      </c>
      <c r="H3" s="343" t="s">
        <v>492</v>
      </c>
      <c r="I3" s="343">
        <f>SUM(I6:I142)-SUM(H6:H142)</f>
        <v>3533.3599999999997</v>
      </c>
      <c r="J3" s="345" t="s">
        <v>492</v>
      </c>
      <c r="K3" s="345">
        <f>SUM(K6:K142)-SUM(J6:J142)</f>
        <v>1721</v>
      </c>
      <c r="L3" s="343" t="s">
        <v>492</v>
      </c>
      <c r="M3" s="343">
        <f>SUM(M6:M142)-SUM(L6:L142)</f>
        <v>29.210000000000036</v>
      </c>
      <c r="N3" s="345" t="s">
        <v>492</v>
      </c>
      <c r="O3" s="345">
        <f>SUM(O6:O142)-SUM(N6:N142)</f>
        <v>29.210000000000036</v>
      </c>
      <c r="P3" s="343" t="s">
        <v>492</v>
      </c>
      <c r="Q3" s="343">
        <f>SUM(Q6:Q142)-SUM(P6:P142)</f>
        <v>130.72000000000003</v>
      </c>
      <c r="R3" s="345" t="s">
        <v>492</v>
      </c>
      <c r="S3" s="345">
        <f>SUM(S6:S142)-SUM(R6:R142)</f>
        <v>-1041.0900000000001</v>
      </c>
      <c r="T3" s="343" t="s">
        <v>492</v>
      </c>
      <c r="U3" s="343">
        <f>SUM(U6:U142)-SUM(T6:T142)</f>
        <v>-16795.109999999993</v>
      </c>
      <c r="V3" s="345" t="s">
        <v>492</v>
      </c>
      <c r="W3" s="345">
        <f>SUM(W6:W142)-SUM(V6:V142)</f>
        <v>1400</v>
      </c>
      <c r="X3" s="343" t="s">
        <v>492</v>
      </c>
      <c r="Y3" s="343">
        <f>SUM(Y6:Y142)-SUM(X6:X142)</f>
        <v>464.5</v>
      </c>
      <c r="Z3" s="345" t="s">
        <v>492</v>
      </c>
      <c r="AA3" s="345">
        <f>SUM(AA6:AA142)-SUM(Z6:Z142)</f>
        <v>1122.2199999999998</v>
      </c>
      <c r="AB3" s="343" t="s">
        <v>492</v>
      </c>
      <c r="AC3" s="343">
        <f>SUM(AC6:AC142)-SUM(AB6:AB142)</f>
        <v>130.72000000000003</v>
      </c>
    </row>
    <row r="4" spans="1:29" ht="14.25" customHeight="1" x14ac:dyDescent="0.25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25">
      <c r="A5" s="338" t="s">
        <v>497</v>
      </c>
      <c r="B5" s="347"/>
      <c r="C5" s="340"/>
      <c r="D5" s="342">
        <f t="shared" ref="D5:AC5" si="1">SUM(D6:D141)</f>
        <v>21300.18</v>
      </c>
      <c r="E5" s="343">
        <f t="shared" si="1"/>
        <v>51024.32</v>
      </c>
      <c r="F5" s="345">
        <f t="shared" si="1"/>
        <v>69.69</v>
      </c>
      <c r="G5" s="345">
        <f t="shared" si="1"/>
        <v>1340.8500000000001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260.78999999999996</v>
      </c>
      <c r="M5" s="343">
        <f t="shared" si="1"/>
        <v>225</v>
      </c>
      <c r="N5" s="345">
        <f t="shared" si="1"/>
        <v>260.78999999999996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25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25">
      <c r="A7" s="338">
        <v>46323</v>
      </c>
      <c r="B7" s="347">
        <f t="shared" ref="B7:B70" si="2">SUM(E7,U7,K7,G7,I7,S7,O7,M7,Q7,W7,Y7,AA7,AC7)-SUM(D7,F7,T7,H7,R7,N7,J7,L7,P7,V7,X7,Z7,AB7)</f>
        <v>-69.69</v>
      </c>
      <c r="C7" s="348" t="s">
        <v>1119</v>
      </c>
      <c r="D7" s="342"/>
      <c r="E7" s="343"/>
      <c r="F7" s="345">
        <v>69.69</v>
      </c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25">
      <c r="A8" s="338">
        <v>46323</v>
      </c>
      <c r="B8" s="347">
        <f t="shared" si="2"/>
        <v>1705</v>
      </c>
      <c r="C8" s="348" t="s">
        <v>1118</v>
      </c>
      <c r="D8" s="342"/>
      <c r="E8" s="343">
        <v>1705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25">
      <c r="A9" s="338">
        <v>46321</v>
      </c>
      <c r="B9" s="347">
        <f t="shared" si="2"/>
        <v>781</v>
      </c>
      <c r="C9" s="348" t="s">
        <v>1111</v>
      </c>
      <c r="D9" s="342"/>
      <c r="E9" s="343">
        <v>781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25">
      <c r="A10" s="338">
        <v>46321</v>
      </c>
      <c r="B10" s="347">
        <f t="shared" si="2"/>
        <v>-134.52000000000001</v>
      </c>
      <c r="C10" s="348" t="s">
        <v>315</v>
      </c>
      <c r="D10" s="342"/>
      <c r="E10" s="343"/>
      <c r="F10" s="345"/>
      <c r="G10" s="345"/>
      <c r="H10" s="343"/>
      <c r="I10" s="343"/>
      <c r="J10" s="345"/>
      <c r="K10" s="345"/>
      <c r="L10" s="343">
        <v>67.260000000000005</v>
      </c>
      <c r="M10" s="343"/>
      <c r="N10" s="345">
        <v>67.260000000000005</v>
      </c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25">
      <c r="A11" s="338">
        <v>46314</v>
      </c>
      <c r="B11" s="347">
        <f t="shared" si="2"/>
        <v>54.24</v>
      </c>
      <c r="C11" s="348" t="s">
        <v>502</v>
      </c>
      <c r="D11" s="342"/>
      <c r="E11" s="343"/>
      <c r="F11" s="345"/>
      <c r="G11" s="345">
        <v>54.24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25">
      <c r="A12" s="338">
        <v>46304</v>
      </c>
      <c r="B12" s="347">
        <f t="shared" si="2"/>
        <v>-959.8</v>
      </c>
      <c r="C12" s="348" t="s">
        <v>899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959.8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25">
      <c r="A13" s="338">
        <v>46304</v>
      </c>
      <c r="B13" s="347">
        <f t="shared" si="2"/>
        <v>1000</v>
      </c>
      <c r="C13" s="348" t="s">
        <v>1092</v>
      </c>
      <c r="D13" s="342"/>
      <c r="E13" s="343">
        <v>1000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25">
      <c r="A14" s="338">
        <v>46304</v>
      </c>
      <c r="B14" s="347">
        <f t="shared" si="2"/>
        <v>-80.89</v>
      </c>
      <c r="C14" s="348" t="s">
        <v>856</v>
      </c>
      <c r="D14" s="342">
        <v>80.89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25">
      <c r="A15" s="338">
        <v>46303</v>
      </c>
      <c r="B15" s="347">
        <f t="shared" si="2"/>
        <v>-960</v>
      </c>
      <c r="C15" s="348" t="s">
        <v>899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960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25">
      <c r="A16" s="338">
        <v>46300</v>
      </c>
      <c r="B16" s="347">
        <f t="shared" si="2"/>
        <v>292</v>
      </c>
      <c r="C16" s="348" t="s">
        <v>1087</v>
      </c>
      <c r="D16" s="342">
        <v>1508</v>
      </c>
      <c r="E16" s="343">
        <v>1800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25">
      <c r="A17" s="338">
        <v>46297</v>
      </c>
      <c r="B17" s="347">
        <f t="shared" si="2"/>
        <v>-112.25</v>
      </c>
      <c r="C17" s="348" t="s">
        <v>1085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>
        <v>112.25</v>
      </c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25">
      <c r="A18" s="338">
        <v>46295</v>
      </c>
      <c r="B18" s="347">
        <f t="shared" si="2"/>
        <v>2768.7</v>
      </c>
      <c r="C18" s="348" t="s">
        <v>1080</v>
      </c>
      <c r="D18" s="342"/>
      <c r="E18" s="343">
        <v>2768.7</v>
      </c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25">
      <c r="A19" s="338">
        <v>46295</v>
      </c>
      <c r="B19" s="347">
        <f t="shared" si="2"/>
        <v>2000</v>
      </c>
      <c r="C19" s="348" t="s">
        <v>1074</v>
      </c>
      <c r="D19" s="342"/>
      <c r="E19" s="343"/>
      <c r="F19" s="345"/>
      <c r="G19" s="345"/>
      <c r="H19" s="343"/>
      <c r="I19" s="343">
        <v>350</v>
      </c>
      <c r="J19" s="345"/>
      <c r="K19" s="345">
        <v>320</v>
      </c>
      <c r="L19" s="343"/>
      <c r="M19" s="343">
        <v>25</v>
      </c>
      <c r="N19" s="345"/>
      <c r="O19" s="345">
        <v>25</v>
      </c>
      <c r="P19" s="343"/>
      <c r="Q19" s="343">
        <v>45</v>
      </c>
      <c r="R19" s="345"/>
      <c r="S19" s="345">
        <v>400</v>
      </c>
      <c r="T19" s="343"/>
      <c r="U19" s="343">
        <v>375</v>
      </c>
      <c r="V19" s="345"/>
      <c r="W19" s="345">
        <v>100</v>
      </c>
      <c r="X19" s="343"/>
      <c r="Y19" s="343">
        <v>85</v>
      </c>
      <c r="Z19" s="345"/>
      <c r="AA19" s="345">
        <v>230</v>
      </c>
      <c r="AB19" s="343"/>
      <c r="AC19" s="343">
        <v>45</v>
      </c>
    </row>
    <row r="20" spans="1:29" ht="14.25" customHeight="1" x14ac:dyDescent="0.25">
      <c r="A20" s="338">
        <v>46295</v>
      </c>
      <c r="B20" s="347">
        <f t="shared" si="2"/>
        <v>0.6</v>
      </c>
      <c r="C20" s="348" t="s">
        <v>503</v>
      </c>
      <c r="D20" s="342"/>
      <c r="E20" s="343"/>
      <c r="F20" s="345"/>
      <c r="G20" s="345">
        <v>0.6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25">
      <c r="A21" s="338">
        <v>46295</v>
      </c>
      <c r="B21" s="347">
        <f t="shared" si="2"/>
        <v>60.95</v>
      </c>
      <c r="C21" s="348" t="s">
        <v>507</v>
      </c>
      <c r="D21" s="342"/>
      <c r="E21" s="343"/>
      <c r="F21" s="345"/>
      <c r="G21" s="345">
        <v>60.95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25">
      <c r="A22" s="338">
        <v>46279</v>
      </c>
      <c r="B22" s="347">
        <f t="shared" si="2"/>
        <v>-1360</v>
      </c>
      <c r="C22" s="348" t="s">
        <v>1055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1360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25">
      <c r="A23" s="338">
        <v>46273</v>
      </c>
      <c r="B23" s="347">
        <f t="shared" si="2"/>
        <v>-960</v>
      </c>
      <c r="C23" s="348" t="s">
        <v>899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960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25">
      <c r="A24" s="338">
        <v>46272</v>
      </c>
      <c r="B24" s="347">
        <f t="shared" si="2"/>
        <v>-600</v>
      </c>
      <c r="C24" s="348" t="s">
        <v>527</v>
      </c>
      <c r="D24" s="342">
        <v>600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25">
      <c r="A25" s="338">
        <v>46265</v>
      </c>
      <c r="B25" s="347">
        <f t="shared" si="2"/>
        <v>6794.38</v>
      </c>
      <c r="C25" s="348" t="s">
        <v>1035</v>
      </c>
      <c r="D25" s="342"/>
      <c r="E25" s="343">
        <v>6794.38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25">
      <c r="A26" s="338">
        <v>46265</v>
      </c>
      <c r="B26" s="347">
        <f t="shared" si="2"/>
        <v>2000</v>
      </c>
      <c r="C26" s="348" t="s">
        <v>1031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25">
      <c r="A27" s="338">
        <v>46265</v>
      </c>
      <c r="B27" s="347">
        <f t="shared" si="2"/>
        <v>53.41</v>
      </c>
      <c r="C27" s="348" t="s">
        <v>502</v>
      </c>
      <c r="D27" s="342"/>
      <c r="E27" s="343"/>
      <c r="F27" s="345"/>
      <c r="G27" s="345">
        <v>53.41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25">
      <c r="A28" s="338">
        <v>46265</v>
      </c>
      <c r="B28" s="347">
        <f t="shared" si="2"/>
        <v>0.41</v>
      </c>
      <c r="C28" s="348" t="s">
        <v>503</v>
      </c>
      <c r="D28" s="342"/>
      <c r="E28" s="343"/>
      <c r="F28" s="345"/>
      <c r="G28" s="345">
        <v>0.41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25">
      <c r="A29" s="338">
        <v>46265</v>
      </c>
      <c r="B29" s="347">
        <f t="shared" si="2"/>
        <v>-191.64</v>
      </c>
      <c r="C29" s="348" t="s">
        <v>422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>
        <v>95.82</v>
      </c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>
        <v>95.82</v>
      </c>
      <c r="AC29" s="343"/>
    </row>
    <row r="30" spans="1:29" ht="14.25" customHeight="1" x14ac:dyDescent="0.25">
      <c r="A30" s="338">
        <v>46261</v>
      </c>
      <c r="B30" s="347">
        <f t="shared" si="2"/>
        <v>99.61</v>
      </c>
      <c r="C30" s="348" t="s">
        <v>507</v>
      </c>
      <c r="D30" s="342"/>
      <c r="E30" s="343"/>
      <c r="F30" s="345"/>
      <c r="G30" s="345">
        <v>99.61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25">
      <c r="A31" s="338">
        <v>46253</v>
      </c>
      <c r="B31" s="347">
        <f t="shared" si="2"/>
        <v>-219.38</v>
      </c>
      <c r="C31" s="348" t="s">
        <v>1032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219.38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25">
      <c r="A32" s="338">
        <v>46244</v>
      </c>
      <c r="B32" s="347">
        <f t="shared" si="2"/>
        <v>-960</v>
      </c>
      <c r="C32" s="348" t="s">
        <v>899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960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25">
      <c r="A33" s="338">
        <v>46243</v>
      </c>
      <c r="B33" s="347">
        <f t="shared" si="2"/>
        <v>-116.04</v>
      </c>
      <c r="C33" s="348" t="s">
        <v>856</v>
      </c>
      <c r="D33" s="342">
        <v>116.04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25">
      <c r="A34" s="338">
        <v>46240</v>
      </c>
      <c r="B34" s="347">
        <f t="shared" si="2"/>
        <v>52.8</v>
      </c>
      <c r="C34" s="348" t="s">
        <v>507</v>
      </c>
      <c r="D34" s="342"/>
      <c r="E34" s="343"/>
      <c r="F34" s="345"/>
      <c r="G34" s="345">
        <v>52.8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25">
      <c r="A35" s="338">
        <v>46238</v>
      </c>
      <c r="B35" s="347">
        <f t="shared" si="2"/>
        <v>-500</v>
      </c>
      <c r="C35" s="348" t="s">
        <v>894</v>
      </c>
      <c r="D35" s="342">
        <v>500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25">
      <c r="A36" s="338">
        <v>46238</v>
      </c>
      <c r="B36" s="347">
        <f t="shared" si="2"/>
        <v>-500</v>
      </c>
      <c r="C36" s="348" t="s">
        <v>895</v>
      </c>
      <c r="D36" s="342">
        <v>500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25">
      <c r="A37" s="338">
        <v>46238</v>
      </c>
      <c r="B37" s="347">
        <f t="shared" si="2"/>
        <v>-121.4</v>
      </c>
      <c r="C37" s="348" t="s">
        <v>531</v>
      </c>
      <c r="D37" s="342"/>
      <c r="E37" s="343"/>
      <c r="F37" s="345"/>
      <c r="G37" s="345"/>
      <c r="H37" s="343">
        <v>121.4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25">
      <c r="A38" s="338">
        <v>46234</v>
      </c>
      <c r="B38" s="347">
        <f t="shared" si="2"/>
        <v>8746.27</v>
      </c>
      <c r="C38" s="348" t="s">
        <v>1002</v>
      </c>
      <c r="D38" s="342"/>
      <c r="E38" s="343">
        <v>8746.27</v>
      </c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25">
      <c r="A39" s="338">
        <v>46234</v>
      </c>
      <c r="B39" s="347">
        <f t="shared" si="2"/>
        <v>2000</v>
      </c>
      <c r="C39" s="348" t="s">
        <v>1003</v>
      </c>
      <c r="D39" s="342"/>
      <c r="E39" s="343"/>
      <c r="F39" s="345"/>
      <c r="G39" s="345"/>
      <c r="H39" s="343"/>
      <c r="I39" s="343">
        <v>350</v>
      </c>
      <c r="J39" s="345"/>
      <c r="K39" s="345">
        <v>320</v>
      </c>
      <c r="L39" s="343"/>
      <c r="M39" s="343">
        <v>25</v>
      </c>
      <c r="N39" s="345"/>
      <c r="O39" s="345">
        <v>25</v>
      </c>
      <c r="P39" s="343"/>
      <c r="Q39" s="343">
        <v>45</v>
      </c>
      <c r="R39" s="345"/>
      <c r="S39" s="345">
        <v>400</v>
      </c>
      <c r="T39" s="343"/>
      <c r="U39" s="343">
        <v>375</v>
      </c>
      <c r="V39" s="345"/>
      <c r="W39" s="345">
        <v>100</v>
      </c>
      <c r="X39" s="343"/>
      <c r="Y39" s="343">
        <v>85</v>
      </c>
      <c r="Z39" s="345"/>
      <c r="AA39" s="345">
        <v>230</v>
      </c>
      <c r="AB39" s="343"/>
      <c r="AC39" s="343">
        <v>45</v>
      </c>
    </row>
    <row r="40" spans="1:29" ht="14.25" customHeight="1" x14ac:dyDescent="0.25">
      <c r="A40" s="338">
        <v>46234</v>
      </c>
      <c r="B40" s="347">
        <f t="shared" si="2"/>
        <v>0.22</v>
      </c>
      <c r="C40" s="348" t="s">
        <v>503</v>
      </c>
      <c r="D40" s="342"/>
      <c r="E40" s="343"/>
      <c r="F40" s="345"/>
      <c r="G40" s="345">
        <v>0.22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25">
      <c r="A41" s="338">
        <v>46232</v>
      </c>
      <c r="B41" s="347">
        <f t="shared" si="2"/>
        <v>52.7</v>
      </c>
      <c r="C41" s="348" t="s">
        <v>502</v>
      </c>
      <c r="D41" s="342"/>
      <c r="E41" s="343"/>
      <c r="F41" s="345"/>
      <c r="G41" s="345">
        <v>52.7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25">
      <c r="A42" s="338">
        <v>46231</v>
      </c>
      <c r="B42" s="347">
        <f t="shared" si="2"/>
        <v>-1171.3800000000001</v>
      </c>
      <c r="C42" s="348" t="s">
        <v>523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>
        <v>1171.3800000000001</v>
      </c>
      <c r="AA42" s="345"/>
      <c r="AB42" s="343"/>
      <c r="AC42" s="343"/>
    </row>
    <row r="43" spans="1:29" ht="14.25" customHeight="1" x14ac:dyDescent="0.25">
      <c r="A43" s="338">
        <v>46226</v>
      </c>
      <c r="B43" s="347">
        <f t="shared" si="2"/>
        <v>-133.13999999999999</v>
      </c>
      <c r="C43" s="348" t="s">
        <v>315</v>
      </c>
      <c r="D43" s="342"/>
      <c r="E43" s="343"/>
      <c r="F43" s="345"/>
      <c r="G43" s="345"/>
      <c r="H43" s="343"/>
      <c r="I43" s="343"/>
      <c r="J43" s="345"/>
      <c r="K43" s="345"/>
      <c r="L43" s="343">
        <v>66.569999999999993</v>
      </c>
      <c r="M43" s="343"/>
      <c r="N43" s="345">
        <v>66.569999999999993</v>
      </c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25">
      <c r="A44" s="338">
        <v>46214</v>
      </c>
      <c r="B44" s="347">
        <f t="shared" si="2"/>
        <v>53.11</v>
      </c>
      <c r="C44" s="348" t="s">
        <v>507</v>
      </c>
      <c r="D44" s="342"/>
      <c r="E44" s="343"/>
      <c r="F44" s="345"/>
      <c r="G44" s="345">
        <v>53.11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25">
      <c r="A45" s="338">
        <v>46212</v>
      </c>
      <c r="B45" s="347">
        <f t="shared" si="2"/>
        <v>300</v>
      </c>
      <c r="C45" s="348" t="s">
        <v>971</v>
      </c>
      <c r="D45" s="342"/>
      <c r="E45" s="343">
        <v>300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25">
      <c r="A46" s="338">
        <v>46211</v>
      </c>
      <c r="B46" s="347">
        <f t="shared" si="2"/>
        <v>-960</v>
      </c>
      <c r="C46" s="348" t="s">
        <v>899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960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25">
      <c r="A47" s="338">
        <v>46209</v>
      </c>
      <c r="B47" s="347">
        <f t="shared" si="2"/>
        <v>-1182.68</v>
      </c>
      <c r="C47" s="348" t="s">
        <v>1000</v>
      </c>
      <c r="D47" s="342">
        <v>1182.68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25">
      <c r="A48" s="338">
        <v>46209</v>
      </c>
      <c r="B48" s="347">
        <f t="shared" si="2"/>
        <v>350</v>
      </c>
      <c r="C48" s="348" t="s">
        <v>969</v>
      </c>
      <c r="D48" s="342"/>
      <c r="E48" s="343">
        <v>350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25">
      <c r="A49" s="338">
        <v>46209</v>
      </c>
      <c r="B49" s="347">
        <f t="shared" si="2"/>
        <v>-8500</v>
      </c>
      <c r="C49" s="348" t="s">
        <v>955</v>
      </c>
      <c r="D49" s="342">
        <v>8500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25">
      <c r="A50" s="338">
        <v>46209</v>
      </c>
      <c r="B50" s="347">
        <f t="shared" si="2"/>
        <v>-150</v>
      </c>
      <c r="C50" s="348" t="s">
        <v>970</v>
      </c>
      <c r="D50" s="342"/>
      <c r="E50" s="343"/>
      <c r="F50" s="345"/>
      <c r="G50" s="345"/>
      <c r="H50" s="343">
        <v>150</v>
      </c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25">
      <c r="A51" s="338">
        <v>46205</v>
      </c>
      <c r="B51" s="347">
        <f t="shared" si="2"/>
        <v>-783</v>
      </c>
      <c r="C51" s="348" t="s">
        <v>999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>
        <v>783</v>
      </c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25">
      <c r="A52" s="338">
        <v>46203</v>
      </c>
      <c r="B52" s="347">
        <f t="shared" si="2"/>
        <v>6487.16</v>
      </c>
      <c r="C52" s="348" t="s">
        <v>968</v>
      </c>
      <c r="D52" s="342"/>
      <c r="E52" s="343">
        <v>6487.16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25">
      <c r="A53" s="338">
        <v>46203</v>
      </c>
      <c r="B53" s="347">
        <f t="shared" si="2"/>
        <v>2000</v>
      </c>
      <c r="C53" s="348" t="s">
        <v>942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25">
      <c r="A54" s="338">
        <v>46203</v>
      </c>
      <c r="B54" s="347">
        <f t="shared" si="2"/>
        <v>0.35</v>
      </c>
      <c r="C54" s="348" t="s">
        <v>503</v>
      </c>
      <c r="D54" s="342"/>
      <c r="E54" s="343"/>
      <c r="F54" s="345"/>
      <c r="G54" s="345">
        <v>0.35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25">
      <c r="A55" s="338">
        <v>46203</v>
      </c>
      <c r="B55" s="347">
        <f t="shared" si="2"/>
        <v>-580</v>
      </c>
      <c r="C55" s="348" t="s">
        <v>947</v>
      </c>
      <c r="D55" s="342">
        <v>580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25">
      <c r="A56" s="338">
        <v>46203</v>
      </c>
      <c r="B56" s="347">
        <f t="shared" si="2"/>
        <v>-185.64</v>
      </c>
      <c r="C56" s="348" t="s">
        <v>422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25">
      <c r="A57" s="338">
        <v>46203</v>
      </c>
      <c r="B57" s="347">
        <f t="shared" si="2"/>
        <v>51.56</v>
      </c>
      <c r="C57" s="348" t="s">
        <v>507</v>
      </c>
      <c r="D57" s="342"/>
      <c r="E57" s="343"/>
      <c r="F57" s="345"/>
      <c r="G57" s="345">
        <v>51.56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25">
      <c r="A58" s="338">
        <v>46203</v>
      </c>
      <c r="B58" s="347">
        <f t="shared" si="2"/>
        <v>53.44</v>
      </c>
      <c r="C58" s="348" t="s">
        <v>502</v>
      </c>
      <c r="D58" s="342"/>
      <c r="E58" s="343"/>
      <c r="F58" s="345"/>
      <c r="G58" s="345">
        <v>53.44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25">
      <c r="A59" s="338">
        <v>46203</v>
      </c>
      <c r="B59" s="347">
        <f t="shared" si="2"/>
        <v>-207.96</v>
      </c>
      <c r="C59" s="348" t="s">
        <v>944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207.96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25">
      <c r="A60" s="338">
        <v>46203</v>
      </c>
      <c r="B60" s="347">
        <f t="shared" si="2"/>
        <v>-1713.1</v>
      </c>
      <c r="C60" s="348" t="s">
        <v>529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1713.1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25">
      <c r="A61" s="338">
        <v>46189</v>
      </c>
      <c r="B61" s="347">
        <f t="shared" si="2"/>
        <v>53.17</v>
      </c>
      <c r="C61" s="348" t="s">
        <v>507</v>
      </c>
      <c r="D61" s="342"/>
      <c r="E61" s="343"/>
      <c r="F61" s="345"/>
      <c r="G61" s="345">
        <v>53.17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25">
      <c r="A62" s="338">
        <v>46186</v>
      </c>
      <c r="B62" s="347">
        <f t="shared" si="2"/>
        <v>57.38</v>
      </c>
      <c r="C62" s="348" t="s">
        <v>507</v>
      </c>
      <c r="D62" s="342"/>
      <c r="E62" s="343"/>
      <c r="F62" s="345"/>
      <c r="G62" s="345">
        <v>57.38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25">
      <c r="A63" s="338">
        <v>46184</v>
      </c>
      <c r="B63" s="347">
        <f t="shared" si="2"/>
        <v>-2159</v>
      </c>
      <c r="C63" s="348" t="s">
        <v>909</v>
      </c>
      <c r="D63" s="342"/>
      <c r="E63" s="343"/>
      <c r="F63" s="345"/>
      <c r="G63" s="345"/>
      <c r="H63" s="343"/>
      <c r="I63" s="343"/>
      <c r="J63" s="345">
        <v>2159</v>
      </c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25">
      <c r="A64" s="338">
        <v>46183</v>
      </c>
      <c r="B64" s="347">
        <f t="shared" si="2"/>
        <v>-816.19</v>
      </c>
      <c r="C64" s="348" t="s">
        <v>910</v>
      </c>
      <c r="D64" s="342"/>
      <c r="E64" s="343"/>
      <c r="F64" s="345"/>
      <c r="G64" s="345"/>
      <c r="H64" s="343">
        <v>816.19</v>
      </c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25">
      <c r="A65" s="338">
        <v>46180</v>
      </c>
      <c r="B65" s="347">
        <f t="shared" si="2"/>
        <v>-313.77999999999997</v>
      </c>
      <c r="C65" s="348" t="s">
        <v>888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313.77999999999997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25">
      <c r="A66" s="338">
        <v>46176</v>
      </c>
      <c r="B66" s="347">
        <f t="shared" si="2"/>
        <v>-1000</v>
      </c>
      <c r="C66" s="348" t="s">
        <v>899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1000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25">
      <c r="A67" s="338">
        <v>46174</v>
      </c>
      <c r="B67" s="347">
        <f t="shared" si="2"/>
        <v>-320</v>
      </c>
      <c r="C67" s="348" t="s">
        <v>911</v>
      </c>
      <c r="D67" s="342">
        <v>320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25">
      <c r="A68" s="338">
        <v>46173</v>
      </c>
      <c r="B68" s="347">
        <f t="shared" si="2"/>
        <v>-3000</v>
      </c>
      <c r="C68" s="348" t="s">
        <v>895</v>
      </c>
      <c r="D68" s="342">
        <v>3000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25">
      <c r="A69" s="338">
        <v>46173</v>
      </c>
      <c r="B69" s="347">
        <f t="shared" si="2"/>
        <v>-1000</v>
      </c>
      <c r="C69" s="348" t="s">
        <v>894</v>
      </c>
      <c r="D69" s="342">
        <v>1000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25">
      <c r="A70" s="338">
        <v>46173</v>
      </c>
      <c r="B70" s="347">
        <f t="shared" si="2"/>
        <v>1160.3599999999999</v>
      </c>
      <c r="C70" s="348" t="s">
        <v>893</v>
      </c>
      <c r="D70" s="342"/>
      <c r="E70" s="343">
        <v>1160.3599999999999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25">
      <c r="A71" s="338">
        <v>46173</v>
      </c>
      <c r="B71" s="347">
        <f t="shared" ref="B71:B142" si="3">SUM(E71,U71,K71,G71,I71,S71,O71,M71,Q71,W71,Y71,AA71,AC71)-SUM(D71,F71,T71,H71,R71,N71,J71,L71,P71,V71,X71,Z71,AB71)</f>
        <v>2000</v>
      </c>
      <c r="C71" s="348" t="s">
        <v>884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25">
      <c r="A72" s="338">
        <v>46173</v>
      </c>
      <c r="B72" s="347">
        <f t="shared" si="3"/>
        <v>0.63</v>
      </c>
      <c r="C72" s="348" t="s">
        <v>503</v>
      </c>
      <c r="D72" s="342"/>
      <c r="E72" s="343"/>
      <c r="F72" s="345"/>
      <c r="G72" s="345">
        <v>0.63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25">
      <c r="A73" s="338">
        <v>46172</v>
      </c>
      <c r="B73" s="347">
        <f t="shared" si="3"/>
        <v>-530.36</v>
      </c>
      <c r="C73" s="348" t="s">
        <v>888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530.36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25">
      <c r="A74" s="338">
        <v>46168</v>
      </c>
      <c r="B74" s="347">
        <f t="shared" si="3"/>
        <v>0</v>
      </c>
      <c r="C74" s="348" t="s">
        <v>885</v>
      </c>
      <c r="D74" s="342">
        <v>400</v>
      </c>
      <c r="E74" s="343">
        <v>400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25">
      <c r="A75" s="338">
        <v>46170</v>
      </c>
      <c r="B75" s="347">
        <f t="shared" si="3"/>
        <v>87.5</v>
      </c>
      <c r="C75" s="348" t="s">
        <v>507</v>
      </c>
      <c r="D75" s="342"/>
      <c r="E75" s="343"/>
      <c r="F75" s="345"/>
      <c r="G75" s="345">
        <v>87.5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25">
      <c r="A76" s="338">
        <v>46170</v>
      </c>
      <c r="B76" s="347">
        <f t="shared" si="3"/>
        <v>56.18</v>
      </c>
      <c r="C76" s="348" t="s">
        <v>502</v>
      </c>
      <c r="D76" s="342"/>
      <c r="E76" s="343"/>
      <c r="F76" s="345"/>
      <c r="G76" s="345">
        <v>56.18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25">
      <c r="A77" s="338">
        <v>46170</v>
      </c>
      <c r="B77" s="347">
        <f t="shared" si="3"/>
        <v>-4500</v>
      </c>
      <c r="C77" s="348" t="s">
        <v>510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4500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25">
      <c r="A78" s="338">
        <v>46166</v>
      </c>
      <c r="B78" s="347">
        <f t="shared" si="3"/>
        <v>-69.2</v>
      </c>
      <c r="C78" s="348" t="s">
        <v>856</v>
      </c>
      <c r="D78" s="342">
        <v>69.2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25">
      <c r="A79" s="338">
        <v>46165</v>
      </c>
      <c r="B79" s="347">
        <f t="shared" si="3"/>
        <v>-138.44</v>
      </c>
      <c r="C79" s="348" t="s">
        <v>874</v>
      </c>
      <c r="D79" s="342">
        <v>138.44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25">
      <c r="A80" s="338">
        <v>46158</v>
      </c>
      <c r="B80" s="347">
        <f t="shared" si="3"/>
        <v>-87.13</v>
      </c>
      <c r="C80" s="348" t="s">
        <v>845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87.13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25">
      <c r="A81" s="338">
        <v>46158</v>
      </c>
      <c r="B81" s="347">
        <f t="shared" si="3"/>
        <v>-95.85</v>
      </c>
      <c r="C81" s="348" t="s">
        <v>847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95.85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25">
      <c r="A82" s="338">
        <v>46157</v>
      </c>
      <c r="B82" s="347">
        <f t="shared" si="3"/>
        <v>-146.15</v>
      </c>
      <c r="C82" s="348" t="s">
        <v>504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146.15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25">
      <c r="A83" s="338">
        <v>46155</v>
      </c>
      <c r="B83" s="347">
        <f t="shared" si="3"/>
        <v>-221.4</v>
      </c>
      <c r="C83" s="348" t="s">
        <v>854</v>
      </c>
      <c r="D83" s="342"/>
      <c r="E83" s="343"/>
      <c r="F83" s="345"/>
      <c r="G83" s="345"/>
      <c r="H83" s="343">
        <v>221.4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25">
      <c r="A84" s="338">
        <v>46155</v>
      </c>
      <c r="B84" s="347">
        <f t="shared" si="3"/>
        <v>444.44</v>
      </c>
      <c r="C84" s="348" t="s">
        <v>517</v>
      </c>
      <c r="D84" s="342"/>
      <c r="E84" s="343">
        <v>444.44</v>
      </c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25">
      <c r="A85" s="338">
        <v>46155</v>
      </c>
      <c r="B85" s="347">
        <f t="shared" si="3"/>
        <v>351.69</v>
      </c>
      <c r="C85" s="348" t="s">
        <v>857</v>
      </c>
      <c r="D85" s="342"/>
      <c r="E85" s="343">
        <v>351.69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25">
      <c r="A86" s="338">
        <v>46153</v>
      </c>
      <c r="B86" s="347">
        <f t="shared" si="3"/>
        <v>-1045.8699999999999</v>
      </c>
      <c r="C86" s="348" t="s">
        <v>841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1045.8699999999999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25">
      <c r="A87" s="338">
        <v>46151</v>
      </c>
      <c r="B87" s="347">
        <f t="shared" si="3"/>
        <v>-903.88</v>
      </c>
      <c r="C87" s="348" t="s">
        <v>855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903.88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25">
      <c r="A88" s="338">
        <v>46149</v>
      </c>
      <c r="B88" s="347">
        <f t="shared" si="3"/>
        <v>69.400000000000006</v>
      </c>
      <c r="C88" s="348" t="s">
        <v>507</v>
      </c>
      <c r="D88" s="342"/>
      <c r="E88" s="343"/>
      <c r="F88" s="345"/>
      <c r="G88" s="345">
        <v>69.400000000000006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25">
      <c r="A89" s="338">
        <v>46148</v>
      </c>
      <c r="B89" s="347">
        <f t="shared" si="3"/>
        <v>-500.5</v>
      </c>
      <c r="C89" s="348" t="s">
        <v>212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>
        <v>500.5</v>
      </c>
      <c r="Y89" s="343"/>
      <c r="Z89" s="345"/>
      <c r="AA89" s="345"/>
      <c r="AB89" s="343"/>
      <c r="AC89" s="343"/>
    </row>
    <row r="90" spans="1:29" ht="14.25" customHeight="1" x14ac:dyDescent="0.25">
      <c r="A90" s="338">
        <v>46148</v>
      </c>
      <c r="B90" s="347">
        <f t="shared" si="3"/>
        <v>-457.94</v>
      </c>
      <c r="C90" s="348" t="s">
        <v>856</v>
      </c>
      <c r="D90" s="342">
        <v>457.94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25">
      <c r="A91" s="338">
        <v>46142</v>
      </c>
      <c r="B91" s="347">
        <f t="shared" si="3"/>
        <v>5616.82</v>
      </c>
      <c r="C91" s="348" t="s">
        <v>285</v>
      </c>
      <c r="D91" s="342"/>
      <c r="E91" s="343">
        <v>5616.82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25">
      <c r="A92" s="338">
        <v>46142</v>
      </c>
      <c r="B92" s="347">
        <f t="shared" si="3"/>
        <v>2000</v>
      </c>
      <c r="C92" s="348" t="s">
        <v>501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25">
      <c r="A93" s="338">
        <v>46142</v>
      </c>
      <c r="B93" s="347">
        <f t="shared" si="3"/>
        <v>62.26</v>
      </c>
      <c r="C93" s="348" t="s">
        <v>502</v>
      </c>
      <c r="D93" s="342"/>
      <c r="E93" s="343"/>
      <c r="F93" s="345"/>
      <c r="G93" s="345">
        <v>62.26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25">
      <c r="A94" s="338">
        <v>46142</v>
      </c>
      <c r="B94" s="347">
        <f t="shared" si="3"/>
        <v>-185.64</v>
      </c>
      <c r="C94" s="348" t="s">
        <v>422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>
        <v>92.82</v>
      </c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>
        <v>92.82</v>
      </c>
      <c r="AC94" s="343"/>
    </row>
    <row r="95" spans="1:29" ht="14.25" customHeight="1" x14ac:dyDescent="0.25">
      <c r="A95" s="338">
        <v>46142</v>
      </c>
      <c r="B95" s="347">
        <f t="shared" si="3"/>
        <v>-127.68</v>
      </c>
      <c r="C95" s="348" t="s">
        <v>315</v>
      </c>
      <c r="D95" s="342"/>
      <c r="E95" s="343"/>
      <c r="F95" s="345"/>
      <c r="G95" s="345"/>
      <c r="H95" s="343"/>
      <c r="I95" s="343"/>
      <c r="J95" s="345"/>
      <c r="K95" s="345"/>
      <c r="L95" s="343">
        <v>63.84</v>
      </c>
      <c r="M95" s="343"/>
      <c r="N95" s="345">
        <v>63.84</v>
      </c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25">
      <c r="A96" s="338">
        <v>46142</v>
      </c>
      <c r="B96" s="347">
        <f t="shared" si="3"/>
        <v>0.52</v>
      </c>
      <c r="C96" s="348" t="s">
        <v>503</v>
      </c>
      <c r="D96" s="342"/>
      <c r="E96" s="343"/>
      <c r="F96" s="345"/>
      <c r="G96" s="345">
        <v>0.52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25">
      <c r="A97" s="338">
        <v>46130</v>
      </c>
      <c r="B97" s="347">
        <f t="shared" si="3"/>
        <v>-578.57000000000005</v>
      </c>
      <c r="C97" s="348" t="s">
        <v>504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>
        <v>578.57000000000005</v>
      </c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25">
      <c r="A98" s="338">
        <v>46130</v>
      </c>
      <c r="B98" s="347">
        <f t="shared" si="3"/>
        <v>-93.71</v>
      </c>
      <c r="C98" s="348" t="s">
        <v>505</v>
      </c>
      <c r="D98" s="342"/>
      <c r="E98" s="343"/>
      <c r="F98" s="345"/>
      <c r="G98" s="345"/>
      <c r="H98" s="343">
        <v>93.71</v>
      </c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25">
      <c r="A99" s="338">
        <v>46130</v>
      </c>
      <c r="B99" s="347">
        <f t="shared" si="3"/>
        <v>-318.36</v>
      </c>
      <c r="C99" s="348" t="s">
        <v>506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>
        <v>318.36</v>
      </c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25">
      <c r="A100" s="338">
        <v>46129</v>
      </c>
      <c r="B100" s="347">
        <f t="shared" si="3"/>
        <v>62.19</v>
      </c>
      <c r="C100" s="348" t="s">
        <v>507</v>
      </c>
      <c r="D100" s="342"/>
      <c r="E100" s="343"/>
      <c r="F100" s="345"/>
      <c r="G100" s="345">
        <v>62.19</v>
      </c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25">
      <c r="A101" s="338">
        <v>46112</v>
      </c>
      <c r="B101" s="347">
        <f t="shared" si="3"/>
        <v>4309.58</v>
      </c>
      <c r="C101" s="348" t="s">
        <v>508</v>
      </c>
      <c r="D101" s="342"/>
      <c r="E101" s="343">
        <v>4309.58</v>
      </c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25">
      <c r="A102" s="338">
        <v>46112</v>
      </c>
      <c r="B102" s="347">
        <f t="shared" si="3"/>
        <v>2000</v>
      </c>
      <c r="C102" s="348" t="s">
        <v>509</v>
      </c>
      <c r="D102" s="342"/>
      <c r="E102" s="343"/>
      <c r="F102" s="345"/>
      <c r="G102" s="345"/>
      <c r="H102" s="343"/>
      <c r="I102" s="343">
        <v>350</v>
      </c>
      <c r="J102" s="345"/>
      <c r="K102" s="345">
        <v>320</v>
      </c>
      <c r="L102" s="343"/>
      <c r="M102" s="343">
        <v>25</v>
      </c>
      <c r="N102" s="345"/>
      <c r="O102" s="345">
        <v>25</v>
      </c>
      <c r="P102" s="343"/>
      <c r="Q102" s="343">
        <v>45</v>
      </c>
      <c r="R102" s="345"/>
      <c r="S102" s="345">
        <v>400</v>
      </c>
      <c r="T102" s="343"/>
      <c r="U102" s="343">
        <v>375</v>
      </c>
      <c r="V102" s="345"/>
      <c r="W102" s="345">
        <v>100</v>
      </c>
      <c r="X102" s="343"/>
      <c r="Y102" s="343">
        <v>85</v>
      </c>
      <c r="Z102" s="345"/>
      <c r="AA102" s="345">
        <v>230</v>
      </c>
      <c r="AB102" s="343"/>
      <c r="AC102" s="343">
        <v>45</v>
      </c>
    </row>
    <row r="103" spans="1:29" ht="14.25" customHeight="1" x14ac:dyDescent="0.25">
      <c r="A103" s="338">
        <v>46112</v>
      </c>
      <c r="B103" s="347">
        <f t="shared" si="3"/>
        <v>0.34</v>
      </c>
      <c r="C103" s="348" t="s">
        <v>503</v>
      </c>
      <c r="D103" s="342"/>
      <c r="E103" s="343"/>
      <c r="F103" s="345"/>
      <c r="G103" s="345">
        <v>0.34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25">
      <c r="A104" s="338">
        <v>46112</v>
      </c>
      <c r="B104" s="347">
        <f t="shared" si="3"/>
        <v>-1200</v>
      </c>
      <c r="C104" s="348" t="s">
        <v>510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1200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25">
      <c r="A105" s="338">
        <v>46108</v>
      </c>
      <c r="B105" s="347">
        <f t="shared" si="3"/>
        <v>68.72</v>
      </c>
      <c r="C105" s="348" t="s">
        <v>502</v>
      </c>
      <c r="D105" s="342"/>
      <c r="E105" s="343"/>
      <c r="F105" s="345"/>
      <c r="G105" s="345">
        <v>68.72</v>
      </c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25">
      <c r="A106" s="338">
        <v>46104</v>
      </c>
      <c r="B106" s="347">
        <f t="shared" si="3"/>
        <v>-6</v>
      </c>
      <c r="C106" s="348" t="s">
        <v>511</v>
      </c>
      <c r="D106" s="342">
        <v>6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25">
      <c r="A107" s="338">
        <v>46103</v>
      </c>
      <c r="B107" s="347">
        <f t="shared" si="3"/>
        <v>-100</v>
      </c>
      <c r="C107" s="348" t="s">
        <v>512</v>
      </c>
      <c r="D107" s="342">
        <v>100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25">
      <c r="A108" s="338">
        <v>46103</v>
      </c>
      <c r="B108" s="347">
        <f t="shared" si="3"/>
        <v>-100</v>
      </c>
      <c r="C108" s="348" t="s">
        <v>513</v>
      </c>
      <c r="D108" s="342">
        <v>100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25">
      <c r="A109" s="338">
        <v>46103</v>
      </c>
      <c r="B109" s="347">
        <f t="shared" si="3"/>
        <v>-50</v>
      </c>
      <c r="C109" s="348" t="s">
        <v>514</v>
      </c>
      <c r="D109" s="342">
        <v>50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25">
      <c r="A110" s="338">
        <v>46103</v>
      </c>
      <c r="B110" s="347">
        <f t="shared" si="3"/>
        <v>-100</v>
      </c>
      <c r="C110" s="348" t="s">
        <v>515</v>
      </c>
      <c r="D110" s="342">
        <v>100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25">
      <c r="A111" s="338">
        <v>46103</v>
      </c>
      <c r="B111" s="347">
        <f t="shared" si="3"/>
        <v>-100</v>
      </c>
      <c r="C111" s="348" t="s">
        <v>516</v>
      </c>
      <c r="D111" s="342">
        <v>100</v>
      </c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25">
      <c r="A112" s="338">
        <v>46102</v>
      </c>
      <c r="B112" s="347">
        <f t="shared" si="3"/>
        <v>-300</v>
      </c>
      <c r="C112" s="348" t="s">
        <v>517</v>
      </c>
      <c r="D112" s="342">
        <v>300</v>
      </c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25">
      <c r="A113" s="338">
        <v>46102</v>
      </c>
      <c r="B113" s="347">
        <f t="shared" si="3"/>
        <v>1384.5</v>
      </c>
      <c r="C113" s="348" t="s">
        <v>518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-1384.5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25">
      <c r="A114" s="338">
        <v>46094</v>
      </c>
      <c r="B114" s="347">
        <f t="shared" si="3"/>
        <v>55.66</v>
      </c>
      <c r="C114" s="348" t="s">
        <v>507</v>
      </c>
      <c r="D114" s="342"/>
      <c r="E114" s="343"/>
      <c r="F114" s="345"/>
      <c r="G114" s="345">
        <v>55.66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25">
      <c r="A115" s="338">
        <v>46090</v>
      </c>
      <c r="B115" s="347">
        <f t="shared" si="3"/>
        <v>-380</v>
      </c>
      <c r="C115" s="348" t="s">
        <v>519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>
        <v>380</v>
      </c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25">
      <c r="A116" s="338">
        <v>46083</v>
      </c>
      <c r="B116" s="347">
        <f t="shared" si="3"/>
        <v>-185.64</v>
      </c>
      <c r="C116" s="348" t="s">
        <v>422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>
        <v>92.82</v>
      </c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>
        <v>92.82</v>
      </c>
      <c r="AC116" s="343"/>
    </row>
    <row r="117" spans="1:29" ht="14.25" customHeight="1" x14ac:dyDescent="0.25">
      <c r="A117" s="338">
        <v>46081</v>
      </c>
      <c r="B117" s="347">
        <f t="shared" si="3"/>
        <v>3764.91</v>
      </c>
      <c r="C117" s="348" t="s">
        <v>424</v>
      </c>
      <c r="D117" s="342"/>
      <c r="E117" s="343">
        <v>3764.91</v>
      </c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25">
      <c r="A118" s="338">
        <v>46081</v>
      </c>
      <c r="B118" s="347">
        <f t="shared" si="3"/>
        <v>2000</v>
      </c>
      <c r="C118" s="348" t="s">
        <v>520</v>
      </c>
      <c r="D118" s="342"/>
      <c r="E118" s="343"/>
      <c r="F118" s="345"/>
      <c r="G118" s="345"/>
      <c r="H118" s="343"/>
      <c r="I118" s="343">
        <v>350</v>
      </c>
      <c r="J118" s="345"/>
      <c r="K118" s="345">
        <v>320</v>
      </c>
      <c r="L118" s="343"/>
      <c r="M118" s="343">
        <v>25</v>
      </c>
      <c r="N118" s="345"/>
      <c r="O118" s="345">
        <v>25</v>
      </c>
      <c r="P118" s="343"/>
      <c r="Q118" s="343">
        <v>45</v>
      </c>
      <c r="R118" s="345"/>
      <c r="S118" s="345">
        <v>400</v>
      </c>
      <c r="T118" s="343"/>
      <c r="U118" s="343">
        <v>375</v>
      </c>
      <c r="V118" s="345"/>
      <c r="W118" s="345">
        <v>100</v>
      </c>
      <c r="X118" s="343"/>
      <c r="Y118" s="343">
        <v>85</v>
      </c>
      <c r="Z118" s="345"/>
      <c r="AA118" s="345">
        <v>230</v>
      </c>
      <c r="AB118" s="343"/>
      <c r="AC118" s="343">
        <v>45</v>
      </c>
    </row>
    <row r="119" spans="1:29" ht="14.25" customHeight="1" x14ac:dyDescent="0.25">
      <c r="A119" s="338">
        <v>46081</v>
      </c>
      <c r="B119" s="347">
        <f t="shared" si="3"/>
        <v>0.23</v>
      </c>
      <c r="C119" s="348" t="s">
        <v>503</v>
      </c>
      <c r="D119" s="342"/>
      <c r="E119" s="343"/>
      <c r="F119" s="345"/>
      <c r="G119" s="345">
        <v>0.23</v>
      </c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25">
      <c r="A120" s="338">
        <v>46070</v>
      </c>
      <c r="B120" s="347">
        <f t="shared" si="3"/>
        <v>-1920</v>
      </c>
      <c r="C120" s="348" t="s">
        <v>521</v>
      </c>
      <c r="D120" s="342"/>
      <c r="E120" s="343"/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>
        <v>1920</v>
      </c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25">
      <c r="A121" s="338">
        <v>46069</v>
      </c>
      <c r="B121" s="347">
        <f t="shared" si="3"/>
        <v>-243.8</v>
      </c>
      <c r="C121" s="348" t="s">
        <v>521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>
        <v>243.8</v>
      </c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25">
      <c r="A122" s="338">
        <v>46068</v>
      </c>
      <c r="B122" s="347">
        <f t="shared" si="3"/>
        <v>63.46</v>
      </c>
      <c r="C122" s="348" t="s">
        <v>507</v>
      </c>
      <c r="D122" s="342"/>
      <c r="E122" s="343"/>
      <c r="F122" s="345"/>
      <c r="G122" s="345">
        <v>63.46</v>
      </c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25">
      <c r="A123" s="338">
        <v>46067</v>
      </c>
      <c r="B123" s="347">
        <f t="shared" si="3"/>
        <v>-1007.99</v>
      </c>
      <c r="C123" s="348" t="s">
        <v>522</v>
      </c>
      <c r="D123" s="342">
        <v>1007.99</v>
      </c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25">
      <c r="A124" s="338">
        <v>46063</v>
      </c>
      <c r="B124" s="347">
        <f t="shared" si="3"/>
        <v>-1276.4000000000001</v>
      </c>
      <c r="C124" s="348" t="s">
        <v>523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>
        <v>1276.4000000000001</v>
      </c>
      <c r="AA124" s="345"/>
      <c r="AB124" s="343"/>
      <c r="AC124" s="343"/>
    </row>
    <row r="125" spans="1:29" ht="14.25" customHeight="1" x14ac:dyDescent="0.25">
      <c r="A125" s="338">
        <v>46063</v>
      </c>
      <c r="B125" s="347">
        <f t="shared" si="3"/>
        <v>-955</v>
      </c>
      <c r="C125" s="348" t="s">
        <v>524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>
        <v>955</v>
      </c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25">
      <c r="A126" s="338">
        <v>46063</v>
      </c>
      <c r="B126" s="347">
        <f t="shared" si="3"/>
        <v>59.19</v>
      </c>
      <c r="C126" s="348" t="s">
        <v>502</v>
      </c>
      <c r="D126" s="342"/>
      <c r="E126" s="343"/>
      <c r="F126" s="345"/>
      <c r="G126" s="345">
        <v>59.19</v>
      </c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25">
      <c r="A127" s="338">
        <v>46061</v>
      </c>
      <c r="B127" s="347">
        <f t="shared" si="3"/>
        <v>-2203.44</v>
      </c>
      <c r="C127" s="348" t="s">
        <v>521</v>
      </c>
      <c r="D127" s="342"/>
      <c r="E127" s="343"/>
      <c r="F127" s="345"/>
      <c r="G127" s="345"/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>
        <v>2203.44</v>
      </c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25">
      <c r="A128" s="338">
        <v>46061</v>
      </c>
      <c r="B128" s="347">
        <f t="shared" si="3"/>
        <v>-831.92</v>
      </c>
      <c r="C128" s="348" t="s">
        <v>525</v>
      </c>
      <c r="D128" s="342"/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>
        <v>831.92</v>
      </c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25">
      <c r="A129" s="338">
        <v>46055</v>
      </c>
      <c r="B129" s="347">
        <f t="shared" si="3"/>
        <v>-900</v>
      </c>
      <c r="C129" s="348" t="s">
        <v>510</v>
      </c>
      <c r="D129" s="342"/>
      <c r="E129" s="343"/>
      <c r="F129" s="345"/>
      <c r="G129" s="345"/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>
        <v>900</v>
      </c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25">
      <c r="A130" s="338">
        <v>46053</v>
      </c>
      <c r="B130" s="347">
        <f t="shared" si="3"/>
        <v>3194.64</v>
      </c>
      <c r="C130" s="348" t="s">
        <v>457</v>
      </c>
      <c r="D130" s="342"/>
      <c r="E130" s="343">
        <v>3194.64</v>
      </c>
      <c r="F130" s="345"/>
      <c r="G130" s="345"/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25">
      <c r="A131" s="338">
        <v>46053</v>
      </c>
      <c r="B131" s="347">
        <f t="shared" si="3"/>
        <v>2000</v>
      </c>
      <c r="C131" s="348" t="s">
        <v>526</v>
      </c>
      <c r="D131" s="342"/>
      <c r="E131" s="343"/>
      <c r="F131" s="345"/>
      <c r="G131" s="345"/>
      <c r="H131" s="343"/>
      <c r="I131" s="343">
        <v>350</v>
      </c>
      <c r="J131" s="345"/>
      <c r="K131" s="345">
        <v>320</v>
      </c>
      <c r="L131" s="343"/>
      <c r="M131" s="343">
        <v>25</v>
      </c>
      <c r="N131" s="345"/>
      <c r="O131" s="345">
        <v>25</v>
      </c>
      <c r="P131" s="343"/>
      <c r="Q131" s="343">
        <v>45</v>
      </c>
      <c r="R131" s="345"/>
      <c r="S131" s="345">
        <v>400</v>
      </c>
      <c r="T131" s="343"/>
      <c r="U131" s="343">
        <v>375</v>
      </c>
      <c r="V131" s="345"/>
      <c r="W131" s="345">
        <v>100</v>
      </c>
      <c r="X131" s="343"/>
      <c r="Y131" s="343">
        <v>85</v>
      </c>
      <c r="Z131" s="345"/>
      <c r="AA131" s="345">
        <v>230</v>
      </c>
      <c r="AB131" s="343"/>
      <c r="AC131" s="343">
        <v>45</v>
      </c>
    </row>
    <row r="132" spans="1:29" ht="14.25" customHeight="1" x14ac:dyDescent="0.25">
      <c r="A132" s="338">
        <v>46053</v>
      </c>
      <c r="B132" s="347">
        <f t="shared" si="3"/>
        <v>0.38</v>
      </c>
      <c r="C132" s="348" t="s">
        <v>503</v>
      </c>
      <c r="D132" s="342"/>
      <c r="E132" s="343"/>
      <c r="F132" s="345"/>
      <c r="G132" s="345">
        <v>0.38</v>
      </c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25">
      <c r="A133" s="338">
        <v>46053</v>
      </c>
      <c r="B133" s="347">
        <f t="shared" si="3"/>
        <v>54.55</v>
      </c>
      <c r="C133" s="348" t="s">
        <v>507</v>
      </c>
      <c r="D133" s="342"/>
      <c r="E133" s="343"/>
      <c r="F133" s="345"/>
      <c r="G133" s="345">
        <v>54.55</v>
      </c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/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25">
      <c r="A134" s="338">
        <v>46048</v>
      </c>
      <c r="B134" s="347">
        <f t="shared" si="3"/>
        <v>-583</v>
      </c>
      <c r="C134" s="348" t="s">
        <v>527</v>
      </c>
      <c r="D134" s="342">
        <v>583</v>
      </c>
      <c r="E134" s="343"/>
      <c r="F134" s="345"/>
      <c r="G134" s="345"/>
      <c r="H134" s="343"/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25">
      <c r="A135" s="338">
        <v>46044</v>
      </c>
      <c r="B135" s="347">
        <f t="shared" si="3"/>
        <v>-126.24</v>
      </c>
      <c r="C135" s="348" t="s">
        <v>315</v>
      </c>
      <c r="D135" s="342"/>
      <c r="E135" s="343"/>
      <c r="F135" s="345"/>
      <c r="G135" s="345"/>
      <c r="H135" s="343"/>
      <c r="I135" s="343"/>
      <c r="J135" s="345"/>
      <c r="K135" s="345"/>
      <c r="L135" s="343">
        <v>63.12</v>
      </c>
      <c r="M135" s="343"/>
      <c r="N135" s="345">
        <v>63.12</v>
      </c>
      <c r="O135" s="345"/>
      <c r="P135" s="343"/>
      <c r="Q135" s="343"/>
      <c r="R135" s="345"/>
      <c r="S135" s="345"/>
      <c r="T135" s="343"/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25">
      <c r="A136" s="338">
        <v>46043</v>
      </c>
      <c r="B136" s="347">
        <f t="shared" si="3"/>
        <v>-100</v>
      </c>
      <c r="C136" s="348" t="s">
        <v>528</v>
      </c>
      <c r="D136" s="342"/>
      <c r="E136" s="343"/>
      <c r="F136" s="345"/>
      <c r="G136" s="345"/>
      <c r="H136" s="343">
        <v>100</v>
      </c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25">
      <c r="A137" s="338">
        <v>46043</v>
      </c>
      <c r="B137" s="347">
        <f t="shared" si="3"/>
        <v>-2724</v>
      </c>
      <c r="C137" s="348" t="s">
        <v>529</v>
      </c>
      <c r="D137" s="342"/>
      <c r="E137" s="343"/>
      <c r="F137" s="345"/>
      <c r="G137" s="345"/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>
        <v>2724</v>
      </c>
      <c r="S137" s="345"/>
      <c r="T137" s="343"/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25">
      <c r="A138" s="338">
        <v>46038</v>
      </c>
      <c r="B138" s="347">
        <f t="shared" si="3"/>
        <v>55.69</v>
      </c>
      <c r="C138" s="348" t="s">
        <v>507</v>
      </c>
      <c r="D138" s="342"/>
      <c r="E138" s="343"/>
      <c r="F138" s="345"/>
      <c r="G138" s="345">
        <v>55.69</v>
      </c>
      <c r="H138" s="343"/>
      <c r="I138" s="343"/>
      <c r="J138" s="345"/>
      <c r="K138" s="345"/>
      <c r="L138" s="343"/>
      <c r="M138" s="343"/>
      <c r="N138" s="345"/>
      <c r="O138" s="345"/>
      <c r="P138" s="343"/>
      <c r="Q138" s="343"/>
      <c r="R138" s="345"/>
      <c r="S138" s="345"/>
      <c r="T138" s="343"/>
      <c r="U138" s="343"/>
      <c r="V138" s="345"/>
      <c r="W138" s="345"/>
      <c r="X138" s="343"/>
      <c r="Y138" s="343"/>
      <c r="Z138" s="345"/>
      <c r="AA138" s="345"/>
      <c r="AB138" s="343"/>
      <c r="AC138" s="343"/>
    </row>
    <row r="139" spans="1:29" ht="14.25" customHeight="1" x14ac:dyDescent="0.25">
      <c r="A139" s="338">
        <v>46030</v>
      </c>
      <c r="B139" s="347">
        <f t="shared" si="3"/>
        <v>1049.3699999999999</v>
      </c>
      <c r="C139" s="340" t="s">
        <v>530</v>
      </c>
      <c r="D139" s="342"/>
      <c r="E139" s="343">
        <v>1049.3699999999999</v>
      </c>
      <c r="F139" s="345"/>
      <c r="G139" s="345"/>
      <c r="H139" s="343"/>
      <c r="I139" s="343"/>
      <c r="J139" s="345"/>
      <c r="K139" s="345"/>
      <c r="L139" s="343"/>
      <c r="M139" s="343"/>
      <c r="N139" s="345"/>
      <c r="O139" s="345"/>
      <c r="P139" s="343"/>
      <c r="Q139" s="343"/>
      <c r="R139" s="345"/>
      <c r="S139" s="345"/>
      <c r="T139" s="343"/>
      <c r="U139" s="343"/>
      <c r="V139" s="345"/>
      <c r="W139" s="345"/>
      <c r="X139" s="343"/>
      <c r="Y139" s="343"/>
      <c r="Z139" s="345"/>
      <c r="AA139" s="345"/>
      <c r="AB139" s="343"/>
      <c r="AC139" s="343"/>
    </row>
    <row r="140" spans="1:29" ht="14.25" customHeight="1" x14ac:dyDescent="0.25">
      <c r="A140" s="338">
        <v>46027</v>
      </c>
      <c r="B140" s="347">
        <f t="shared" si="3"/>
        <v>-113.94</v>
      </c>
      <c r="C140" s="348" t="s">
        <v>531</v>
      </c>
      <c r="D140" s="342"/>
      <c r="E140" s="343"/>
      <c r="F140" s="345"/>
      <c r="G140" s="345"/>
      <c r="H140" s="343">
        <v>113.94</v>
      </c>
      <c r="I140" s="343"/>
      <c r="J140" s="345"/>
      <c r="K140" s="345"/>
      <c r="L140" s="343"/>
      <c r="M140" s="343"/>
      <c r="N140" s="345"/>
      <c r="O140" s="345"/>
      <c r="P140" s="343"/>
      <c r="Q140" s="343"/>
      <c r="R140" s="345"/>
      <c r="S140" s="345"/>
      <c r="T140" s="343"/>
      <c r="U140" s="343"/>
      <c r="V140" s="345"/>
      <c r="W140" s="345"/>
      <c r="X140" s="343"/>
      <c r="Y140" s="343"/>
      <c r="Z140" s="345"/>
      <c r="AA140" s="345"/>
      <c r="AB140" s="343"/>
      <c r="AC140" s="343"/>
    </row>
    <row r="141" spans="1:29" ht="14.25" customHeight="1" x14ac:dyDescent="0.25">
      <c r="A141" s="338">
        <v>46027</v>
      </c>
      <c r="B141" s="347">
        <f t="shared" si="3"/>
        <v>-622.1</v>
      </c>
      <c r="C141" s="348" t="s">
        <v>521</v>
      </c>
      <c r="D141" s="342"/>
      <c r="E141" s="343"/>
      <c r="F141" s="345"/>
      <c r="G141" s="345"/>
      <c r="H141" s="343"/>
      <c r="I141" s="343"/>
      <c r="J141" s="345"/>
      <c r="K141" s="345"/>
      <c r="L141" s="343"/>
      <c r="M141" s="343"/>
      <c r="N141" s="345"/>
      <c r="O141" s="345"/>
      <c r="P141" s="343"/>
      <c r="Q141" s="343"/>
      <c r="R141" s="345"/>
      <c r="S141" s="345"/>
      <c r="T141" s="343">
        <v>622.1</v>
      </c>
      <c r="U141" s="343"/>
      <c r="V141" s="345"/>
      <c r="W141" s="345"/>
      <c r="X141" s="343"/>
      <c r="Y141" s="343"/>
      <c r="Z141" s="345"/>
      <c r="AA141" s="345"/>
      <c r="AB141" s="343"/>
      <c r="AC141" s="343"/>
    </row>
    <row r="142" spans="1:29" ht="14.25" customHeight="1" x14ac:dyDescent="0.25">
      <c r="A142" s="338">
        <v>44562</v>
      </c>
      <c r="B142" s="347">
        <f t="shared" si="3"/>
        <v>12240.49</v>
      </c>
      <c r="C142" s="348" t="s">
        <v>532</v>
      </c>
      <c r="D142" s="342"/>
      <c r="E142" s="343">
        <v>1710.49</v>
      </c>
      <c r="F142" s="345"/>
      <c r="G142" s="345">
        <v>500</v>
      </c>
      <c r="H142" s="343"/>
      <c r="I142" s="343">
        <v>2000</v>
      </c>
      <c r="J142" s="345"/>
      <c r="K142" s="345">
        <v>1000</v>
      </c>
      <c r="L142" s="343"/>
      <c r="M142" s="343">
        <v>65</v>
      </c>
      <c r="N142" s="345"/>
      <c r="O142" s="345">
        <v>65</v>
      </c>
      <c r="P142" s="343"/>
      <c r="Q142" s="343">
        <v>100</v>
      </c>
      <c r="R142" s="345"/>
      <c r="S142" s="345">
        <v>2000</v>
      </c>
      <c r="T142" s="343"/>
      <c r="U142" s="343">
        <v>2500</v>
      </c>
      <c r="V142" s="345"/>
      <c r="W142" s="345">
        <v>500</v>
      </c>
      <c r="X142" s="343"/>
      <c r="Y142" s="343">
        <v>200</v>
      </c>
      <c r="Z142" s="345"/>
      <c r="AA142" s="345">
        <v>1500</v>
      </c>
      <c r="AB142" s="343"/>
      <c r="AC142" s="343">
        <v>100</v>
      </c>
    </row>
    <row r="143" spans="1:29" ht="14.25" customHeight="1" x14ac:dyDescent="0.25"/>
    <row r="144" spans="1:29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5" width="11.28515625" customWidth="1"/>
    <col min="6" max="26" width="8.7109375" customWidth="1"/>
  </cols>
  <sheetData>
    <row r="1" spans="1:17" ht="14.25" customHeight="1" x14ac:dyDescent="0.25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25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25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25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25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25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25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25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25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25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25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25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25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25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25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25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25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25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25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25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25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25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25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25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25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25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25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25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25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25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25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25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25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25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25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25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25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25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25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25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25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25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25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25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25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25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25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25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25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25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25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25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25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25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25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25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25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25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25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25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25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25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25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25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25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25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25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25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25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25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25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25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25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25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25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25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25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25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25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25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25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25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25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25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25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25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25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25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25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25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25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25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25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25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25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25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25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25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25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25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25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25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25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25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25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25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25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25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25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25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25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25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25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25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25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25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25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25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25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25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25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25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25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25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25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25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25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25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25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25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25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25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25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25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25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25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25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25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25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25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25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25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25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25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25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25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25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25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25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25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25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25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25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25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25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25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25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25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25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25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25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25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25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25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25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25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25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25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25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25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25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25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25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25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25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25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25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25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25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25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25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25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25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25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25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25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25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25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25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25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25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25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25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25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25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25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25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25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25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25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25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25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25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25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25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25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25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25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25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25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25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25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25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25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25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25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25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25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25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25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25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25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25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25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25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25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25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25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25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25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25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25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25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25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25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25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25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25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25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25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25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25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25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25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25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25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25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25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25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25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25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25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25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25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25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25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25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25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25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25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25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25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25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25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25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25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25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25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25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25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25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25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25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25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25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25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25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25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25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25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25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25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25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25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25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25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25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25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25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25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25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25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25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25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25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25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25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25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25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25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25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25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25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25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25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25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25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25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25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25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25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25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25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25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25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25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25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25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25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25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25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25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25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25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25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25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25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25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25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25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25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25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25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25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25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25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25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25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25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25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25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25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25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25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25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25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25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25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25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25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25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25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25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25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25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25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25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25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25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25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25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25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25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25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25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25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25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25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25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25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25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25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25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25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25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25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25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25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25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25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25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25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25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25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25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25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25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25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25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25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25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25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25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25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25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25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25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25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25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25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25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25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25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25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25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25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25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25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25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25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25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25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25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25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25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25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25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25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25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25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25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25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25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25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25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25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25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25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25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25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25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25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25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25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25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25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25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25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25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25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25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25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25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25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25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25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25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25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25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25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25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25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25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25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25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25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25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25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25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25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25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25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25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25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25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25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25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25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25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25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25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25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25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25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25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25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25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25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25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25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25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25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25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25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25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25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25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25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25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25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25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25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25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25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25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25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25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25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25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25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25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25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25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25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25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25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25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25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25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25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25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25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25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25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25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25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25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25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25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25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25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25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25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25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25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25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25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25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25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25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25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25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25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25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25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25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25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25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25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25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25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25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25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25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25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25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25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25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25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25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25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25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25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25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25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25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25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25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25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25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25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25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25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25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25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25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25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25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25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25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25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25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25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25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25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25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25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25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25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25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25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25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25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25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25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25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25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25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25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25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25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25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25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25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25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25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25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25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25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25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25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25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25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25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25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25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25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25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25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25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25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25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25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25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25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25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25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25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25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25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25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25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25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25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25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25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25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25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25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25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25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25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25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25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25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25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25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25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25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25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25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25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25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25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25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25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25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25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25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25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25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25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25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25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25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25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25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25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25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25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25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25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25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25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25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25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25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25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25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25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25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25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25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25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25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25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25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25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25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25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25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25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25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25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25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25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25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25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25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25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25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25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25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25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25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25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25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25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25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25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25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25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25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25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25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25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25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25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25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25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25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25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25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25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25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25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25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25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25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25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25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25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25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25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25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25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25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25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25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25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25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25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25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25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25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25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25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25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25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25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25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25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25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25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25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25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25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25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25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25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25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25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25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25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25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25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25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25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25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25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25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25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25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25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25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25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25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25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25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25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25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25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25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25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25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25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25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25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25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25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25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25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25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25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25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25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25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25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25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25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25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25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25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25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25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25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25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25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25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25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25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25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25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25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25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25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25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25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25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25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25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25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25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25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25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25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25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25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25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25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25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25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25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25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25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25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25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25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25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25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25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25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25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25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25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25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25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25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25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25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25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25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25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25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25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25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25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25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25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25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25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25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25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25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25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25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25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25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25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25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25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25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25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25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25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25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25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25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25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25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25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25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25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25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25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25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25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25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25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25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25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25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25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25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25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25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25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25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25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25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25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25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25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25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25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25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25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25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25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25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25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25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25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25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25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25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25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25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25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25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25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25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25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25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25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25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25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25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25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25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25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25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25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25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25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25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25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25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25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25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25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25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25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25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25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25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25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25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25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25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25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25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25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25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25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25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25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25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25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25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25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25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25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25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25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25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25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25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25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25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25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25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25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25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25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25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25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25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25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25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25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25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25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25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25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25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25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25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25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25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25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25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25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25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25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25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25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25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25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25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25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25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25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25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25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25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25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25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25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25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2578125" defaultRowHeight="15" customHeight="1" x14ac:dyDescent="0.25"/>
  <cols>
    <col min="1" max="1" width="22.85546875" customWidth="1"/>
    <col min="2" max="2" width="16.28515625" customWidth="1"/>
    <col min="3" max="3" width="15.28515625" customWidth="1"/>
    <col min="4" max="4" width="12" customWidth="1"/>
    <col min="5" max="5" width="17.7109375" customWidth="1"/>
    <col min="6" max="6" width="13.85546875" customWidth="1"/>
    <col min="7" max="7" width="13.42578125" customWidth="1"/>
    <col min="8" max="8" width="14.85546875" customWidth="1"/>
    <col min="9" max="9" width="13.85546875" customWidth="1"/>
    <col min="10" max="10" width="21.7109375" customWidth="1"/>
    <col min="11" max="11" width="23.85546875" customWidth="1"/>
    <col min="12" max="12" width="9.85546875" customWidth="1"/>
    <col min="13" max="13" width="15.28515625" customWidth="1"/>
    <col min="14" max="14" width="21.5703125" customWidth="1"/>
    <col min="15" max="15" width="20.7109375" customWidth="1"/>
    <col min="16" max="16" width="23.42578125" customWidth="1"/>
    <col min="17" max="17" width="15.5703125" customWidth="1"/>
    <col min="18" max="18" width="16.5703125" customWidth="1"/>
    <col min="19" max="19" width="17.85546875" customWidth="1"/>
  </cols>
  <sheetData>
    <row r="1" spans="1:19" x14ac:dyDescent="0.25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x14ac:dyDescent="0.25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x14ac:dyDescent="0.25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x14ac:dyDescent="0.25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x14ac:dyDescent="0.25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x14ac:dyDescent="0.25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29</v>
      </c>
      <c r="F6" s="384">
        <f ca="1">'Isaac 401k'!D4</f>
        <v>61849</v>
      </c>
      <c r="G6" s="385">
        <f ca="1">(F6-B9)/365.25</f>
        <v>87.455167693360707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x14ac:dyDescent="0.25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36.416666666666664</v>
      </c>
      <c r="F7" s="392">
        <f ca="1">'Lorri 401b'!D4</f>
        <v>64559</v>
      </c>
      <c r="G7" s="393">
        <f ca="1">(F7-C9)/365.25</f>
        <v>90.264202600958242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x14ac:dyDescent="0.25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x14ac:dyDescent="0.25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x14ac:dyDescent="0.25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x14ac:dyDescent="0.25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2980469.9678687528</v>
      </c>
      <c r="R11" s="25">
        <f t="array" aca="1" ref="R11" ca="1">INDEX('Lorri 401b'!L:L,MATCH('Retirement Calculator'!A11,'Lorri 401b'!N:N,0),0)</f>
        <v>3150365.6736026877</v>
      </c>
      <c r="S11" s="25">
        <f t="shared" ref="S11:S265" ca="1" si="7">SUM(Q11:R11)</f>
        <v>6130835.64147144</v>
      </c>
    </row>
    <row r="12" spans="1:19" x14ac:dyDescent="0.25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2959503.1306019556</v>
      </c>
      <c r="R12" s="25">
        <f t="array" aca="1" ref="R12" ca="1">INDEX('Lorri 401b'!L:L,MATCH('Retirement Calculator'!A12,'Lorri 401b'!N:N,0),0)</f>
        <v>3163492.1972426986</v>
      </c>
      <c r="S12" s="25">
        <f t="shared" ca="1" si="7"/>
        <v>6122995.3278446542</v>
      </c>
    </row>
    <row r="13" spans="1:19" x14ac:dyDescent="0.25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2938448.9315132131</v>
      </c>
      <c r="R13" s="25">
        <f t="array" aca="1" ref="R13" ca="1">INDEX('Lorri 401b'!L:L,MATCH('Retirement Calculator'!A13,'Lorri 401b'!N:N,0),0)</f>
        <v>3176673.4147312101</v>
      </c>
      <c r="S13" s="25">
        <f t="shared" ca="1" si="7"/>
        <v>6115122.3462444227</v>
      </c>
    </row>
    <row r="14" spans="1:19" x14ac:dyDescent="0.25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2917307.0065949345</v>
      </c>
      <c r="R14" s="25">
        <f t="array" aca="1" ref="R14" ca="1">INDEX('Lorri 401b'!L:L,MATCH('Retirement Calculator'!A14,'Lorri 401b'!N:N,0),0)</f>
        <v>3189909.553959257</v>
      </c>
      <c r="S14" s="25">
        <f t="shared" ca="1" si="7"/>
        <v>6107216.5605541915</v>
      </c>
    </row>
    <row r="15" spans="1:19" x14ac:dyDescent="0.25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2896076.9903228297</v>
      </c>
      <c r="R15" s="25">
        <f t="array" aca="1" ref="R15" ca="1">INDEX('Lorri 401b'!L:L,MATCH('Retirement Calculator'!A15,'Lorri 401b'!N:N,0),0)</f>
        <v>3203200.8437674204</v>
      </c>
      <c r="S15" s="25">
        <f t="shared" ca="1" si="7"/>
        <v>6099277.8340902496</v>
      </c>
    </row>
    <row r="16" spans="1:19" x14ac:dyDescent="0.25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2874758.5156495911</v>
      </c>
      <c r="R16" s="25">
        <f t="array" aca="1" ref="R16" ca="1">INDEX('Lorri 401b'!L:L,MATCH('Retirement Calculator'!A16,'Lorri 401b'!N:N,0),0)</f>
        <v>3216547.5139497845</v>
      </c>
      <c r="S16" s="25">
        <f t="shared" ca="1" si="7"/>
        <v>6091306.029599376</v>
      </c>
    </row>
    <row r="17" spans="1:19" x14ac:dyDescent="0.25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2853351.2139985473</v>
      </c>
      <c r="R17" s="25">
        <f t="array" aca="1" ref="R17" ca="1">INDEX('Lorri 401b'!L:L,MATCH('Retirement Calculator'!A17,'Lorri 401b'!N:N,0),0)</f>
        <v>3229949.7952579088</v>
      </c>
      <c r="S17" s="25">
        <f t="shared" ca="1" si="7"/>
        <v>6083301.009256456</v>
      </c>
    </row>
    <row r="18" spans="1:19" x14ac:dyDescent="0.25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2831854.7152572908</v>
      </c>
      <c r="R18" s="25">
        <f t="array" aca="1" ref="R18" ca="1">INDEX('Lorri 401b'!L:L,MATCH('Retirement Calculator'!A18,'Lorri 401b'!N:N,0),0)</f>
        <v>3243407.9194048168</v>
      </c>
      <c r="S18" s="25">
        <f t="shared" ca="1" si="7"/>
        <v>6075262.6346621076</v>
      </c>
    </row>
    <row r="19" spans="1:19" x14ac:dyDescent="0.25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2810268.6477712789</v>
      </c>
      <c r="R19" s="25">
        <f t="array" aca="1" ref="R19" ca="1">INDEX('Lorri 401b'!L:L,MATCH('Retirement Calculator'!A19,'Lorri 401b'!N:N,0),0)</f>
        <v>3256922.1190690035</v>
      </c>
      <c r="S19" s="25">
        <f t="shared" ca="1" si="7"/>
        <v>6067190.7668402828</v>
      </c>
    </row>
    <row r="20" spans="1:19" x14ac:dyDescent="0.25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2788592.6383374087</v>
      </c>
      <c r="R20" s="25">
        <f t="array" aca="1" ref="R20" ca="1">INDEX('Lorri 401b'!L:L,MATCH('Retirement Calculator'!A20,'Lorri 401b'!N:N,0),0)</f>
        <v>3270492.6278984575</v>
      </c>
      <c r="S20" s="25">
        <f t="shared" ca="1" si="7"/>
        <v>6059085.2662358657</v>
      </c>
    </row>
    <row r="21" spans="1:19" ht="15.75" customHeight="1" x14ac:dyDescent="0.25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2766826.3121975642</v>
      </c>
      <c r="R21" s="25">
        <f t="array" aca="1" ref="R21" ca="1">INDEX('Lorri 401b'!L:L,MATCH('Retirement Calculator'!A21,'Lorri 401b'!N:N,0),0)</f>
        <v>3284119.6805147012</v>
      </c>
      <c r="S21" s="25">
        <f t="shared" ca="1" si="7"/>
        <v>6050945.9927122649</v>
      </c>
    </row>
    <row r="22" spans="1:19" ht="15.75" customHeight="1" x14ac:dyDescent="0.25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2744969.2930321367</v>
      </c>
      <c r="R22" s="25">
        <f t="array" aca="1" ref="R22" ca="1">INDEX('Lorri 401b'!L:L,MATCH('Retirement Calculator'!A22,'Lorri 401b'!N:N,0),0)</f>
        <v>3297803.5125168459</v>
      </c>
      <c r="S22" s="25">
        <f t="shared" ca="1" si="7"/>
        <v>6042772.8055489827</v>
      </c>
    </row>
    <row r="23" spans="1:19" ht="15.75" customHeight="1" x14ac:dyDescent="0.25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2723021.2029535202</v>
      </c>
      <c r="R23" s="25">
        <f t="array" aca="1" ref="R23" ca="1">INDEX('Lorri 401b'!L:L,MATCH('Retirement Calculator'!A23,'Lorri 401b'!N:N,0),0)</f>
        <v>3311544.360485666</v>
      </c>
      <c r="S23" s="25">
        <f t="shared" ca="1" si="7"/>
        <v>6034565.5634391867</v>
      </c>
    </row>
    <row r="24" spans="1:19" ht="15.75" customHeight="1" x14ac:dyDescent="0.25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2700981.6624995759</v>
      </c>
      <c r="R24" s="25">
        <f t="array" aca="1" ref="R24" ca="1">INDEX('Lorri 401b'!L:L,MATCH('Retirement Calculator'!A24,'Lorri 401b'!N:N,0),0)</f>
        <v>3325342.4619876896</v>
      </c>
      <c r="S24" s="25">
        <f t="shared" ca="1" si="7"/>
        <v>6026324.1244872659</v>
      </c>
    </row>
    <row r="25" spans="1:19" ht="15.75" customHeight="1" x14ac:dyDescent="0.25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2678850.2906270735</v>
      </c>
      <c r="R25" s="25">
        <f t="array" aca="1" ref="R25" ca="1">INDEX('Lorri 401b'!L:L,MATCH('Retirement Calculator'!A25,'Lorri 401b'!N:N,0),0)</f>
        <v>3339198.0555793052</v>
      </c>
      <c r="S25" s="25">
        <f t="shared" ca="1" si="7"/>
        <v>6018048.3462063782</v>
      </c>
    </row>
    <row r="26" spans="1:19" ht="15.75" customHeight="1" x14ac:dyDescent="0.25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2656626.7047051024</v>
      </c>
      <c r="R26" s="25">
        <f t="array" aca="1" ref="R26" ca="1">INDEX('Lorri 401b'!L:L,MATCH('Retirement Calculator'!A26,'Lorri 401b'!N:N,0),0)</f>
        <v>3353111.3808108857</v>
      </c>
      <c r="S26" s="25">
        <f t="shared" ca="1" si="7"/>
        <v>6009738.0855159881</v>
      </c>
    </row>
    <row r="27" spans="1:19" ht="15.75" customHeight="1" x14ac:dyDescent="0.25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2634310.5205084565</v>
      </c>
      <c r="R27" s="25">
        <f t="array" aca="1" ref="R27" ca="1">INDEX('Lorri 401b'!L:L,MATCH('Retirement Calculator'!A27,'Lorri 401b'!N:N,0),0)</f>
        <v>3367082.6782309311</v>
      </c>
      <c r="S27" s="25">
        <f t="shared" ca="1" si="7"/>
        <v>6001393.1987393871</v>
      </c>
    </row>
    <row r="28" spans="1:19" ht="15.75" customHeight="1" x14ac:dyDescent="0.25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2611901.3522109911</v>
      </c>
      <c r="R28" s="25">
        <f t="array" aca="1" ref="R28" ca="1">INDEX('Lorri 401b'!L:L,MATCH('Retirement Calculator'!A28,'Lorri 401b'!N:N,0),0)</f>
        <v>3381112.1893902267</v>
      </c>
      <c r="S28" s="25">
        <f t="shared" ca="1" si="7"/>
        <v>5993013.5416012183</v>
      </c>
    </row>
    <row r="29" spans="1:19" ht="15.75" customHeight="1" x14ac:dyDescent="0.25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2589398.8123789532</v>
      </c>
      <c r="R29" s="25">
        <f t="array" aca="1" ref="R29" ca="1">INDEX('Lorri 401b'!L:L,MATCH('Retirement Calculator'!A29,'Lorri 401b'!N:N,0),0)</f>
        <v>3395200.1568460194</v>
      </c>
      <c r="S29" s="25">
        <f t="shared" ca="1" si="7"/>
        <v>5984598.9692249727</v>
      </c>
    </row>
    <row r="30" spans="1:19" ht="15.75" customHeight="1" x14ac:dyDescent="0.25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2566802.5119642816</v>
      </c>
      <c r="R30" s="25">
        <f t="array" aca="1" ref="R30" ca="1">INDEX('Lorri 401b'!L:L,MATCH('Retirement Calculator'!A30,'Lorri 401b'!N:N,0),0)</f>
        <v>3409346.8241662113</v>
      </c>
      <c r="S30" s="25">
        <f t="shared" ca="1" si="7"/>
        <v>5976149.3361304924</v>
      </c>
    </row>
    <row r="31" spans="1:19" ht="15.75" customHeight="1" x14ac:dyDescent="0.25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2544112.0602978822</v>
      </c>
      <c r="R31" s="25">
        <f t="array" aca="1" ref="R31" ca="1">INDEX('Lorri 401b'!L:L,MATCH('Retirement Calculator'!A31,'Lorri 401b'!N:N,0),0)</f>
        <v>3423552.4359335704</v>
      </c>
      <c r="S31" s="25">
        <f t="shared" ca="1" si="7"/>
        <v>5967664.4962314526</v>
      </c>
    </row>
    <row r="32" spans="1:19" ht="15.75" customHeight="1" x14ac:dyDescent="0.25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2521327.0650828728</v>
      </c>
      <c r="R32" s="25">
        <f t="array" aca="1" ref="R32" ca="1">INDEX('Lorri 401b'!L:L,MATCH('Retirement Calculator'!A32,'Lorri 401b'!N:N,0),0)</f>
        <v>3437817.2377499603</v>
      </c>
      <c r="S32" s="25">
        <f t="shared" ca="1" si="7"/>
        <v>5959144.3028328326</v>
      </c>
    </row>
    <row r="33" spans="1:19" ht="15.75" customHeight="1" x14ac:dyDescent="0.25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2498447.1323878011</v>
      </c>
      <c r="R33" s="25">
        <f t="array" aca="1" ref="R33" ca="1">INDEX('Lorri 401b'!L:L,MATCH('Retirement Calculator'!A33,'Lorri 401b'!N:N,0),0)</f>
        <v>3452141.4762405851</v>
      </c>
      <c r="S33" s="25">
        <f t="shared" ca="1" si="7"/>
        <v>5950588.6086283866</v>
      </c>
    </row>
    <row r="34" spans="1:19" ht="15.75" customHeight="1" x14ac:dyDescent="0.25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2475471.866639833</v>
      </c>
      <c r="R34" s="25">
        <f t="array" aca="1" ref="R34" ca="1">INDEX('Lorri 401b'!L:L,MATCH('Retirement Calculator'!A34,'Lorri 401b'!N:N,0),0)</f>
        <v>3466525.399058254</v>
      </c>
      <c r="S34" s="25">
        <f t="shared" ca="1" si="7"/>
        <v>5941997.2656980865</v>
      </c>
    </row>
    <row r="35" spans="1:19" ht="15.75" customHeight="1" x14ac:dyDescent="0.25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2452400.8706179149</v>
      </c>
      <c r="R35" s="25">
        <f t="array" aca="1" ref="R35" ca="1">INDEX('Lorri 401b'!L:L,MATCH('Retirement Calculator'!A35,'Lorri 401b'!N:N,0),0)</f>
        <v>3480969.2548876633</v>
      </c>
      <c r="S35" s="25">
        <f t="shared" ca="1" si="7"/>
        <v>5933370.1255055778</v>
      </c>
    </row>
    <row r="36" spans="1:19" ht="15.75" customHeight="1" x14ac:dyDescent="0.25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2429233.7454459057</v>
      </c>
      <c r="R36" s="25">
        <f t="array" aca="1" ref="R36" ca="1">INDEX('Lorri 401b'!L:L,MATCH('Retirement Calculator'!A36,'Lorri 401b'!N:N,0),0)</f>
        <v>3495473.2934496952</v>
      </c>
      <c r="S36" s="25">
        <f t="shared" ca="1" si="7"/>
        <v>5924707.0388956014</v>
      </c>
    </row>
    <row r="37" spans="1:19" ht="15.75" customHeight="1" x14ac:dyDescent="0.25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2405970.0905856797</v>
      </c>
      <c r="R37" s="25">
        <f t="array" aca="1" ref="R37" ca="1">INDEX('Lorri 401b'!L:L,MATCH('Retirement Calculator'!A37,'Lorri 401b'!N:N,0),0)</f>
        <v>3510037.7655057358</v>
      </c>
      <c r="S37" s="25">
        <f t="shared" ca="1" si="7"/>
        <v>5916007.8560914155</v>
      </c>
    </row>
    <row r="38" spans="1:19" ht="15.75" customHeight="1" x14ac:dyDescent="0.25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2382609.5038302029</v>
      </c>
      <c r="R38" s="25">
        <f t="array" aca="1" ref="R38" ca="1">INDEX('Lorri 401b'!L:L,MATCH('Retirement Calculator'!A38,'Lorri 401b'!N:N,0),0)</f>
        <v>3524662.9228620096</v>
      </c>
      <c r="S38" s="25">
        <f t="shared" ca="1" si="7"/>
        <v>5907272.426692212</v>
      </c>
    </row>
    <row r="39" spans="1:19" ht="15.75" customHeight="1" x14ac:dyDescent="0.25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2359151.581296578</v>
      </c>
      <c r="R39" s="25">
        <f t="array" aca="1" ref="R39" ca="1">INDEX('Lorri 401b'!L:L,MATCH('Retirement Calculator'!A39,'Lorri 401b'!N:N,0),0)</f>
        <v>3539349.0183739346</v>
      </c>
      <c r="S39" s="25">
        <f t="shared" ca="1" si="7"/>
        <v>5898500.5996705126</v>
      </c>
    </row>
    <row r="40" spans="1:19" ht="15.75" customHeight="1" x14ac:dyDescent="0.25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2335595.9174190634</v>
      </c>
      <c r="R40" s="25">
        <f t="array" aca="1" ref="R40" ca="1">INDEX('Lorri 401b'!L:L,MATCH('Retirement Calculator'!A40,'Lorri 401b'!N:N,0),0)</f>
        <v>3554096.3059504926</v>
      </c>
      <c r="S40" s="25">
        <f t="shared" ca="1" si="7"/>
        <v>5889692.2233695555</v>
      </c>
    </row>
    <row r="41" spans="1:19" ht="15.75" customHeight="1" x14ac:dyDescent="0.25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2311942.1049420591</v>
      </c>
      <c r="R41" s="25">
        <f t="array" aca="1" ref="R41" ca="1">INDEX('Lorri 401b'!L:L,MATCH('Retirement Calculator'!A41,'Lorri 401b'!N:N,0),0)</f>
        <v>3568905.0405586199</v>
      </c>
      <c r="S41" s="25">
        <f t="shared" ca="1" si="7"/>
        <v>5880847.1455006786</v>
      </c>
    </row>
    <row r="42" spans="1:19" ht="15.75" customHeight="1" x14ac:dyDescent="0.25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2288189.7349130674</v>
      </c>
      <c r="R42" s="25">
        <f t="array" aca="1" ref="R42" ca="1">INDEX('Lorri 401b'!L:L,MATCH('Retirement Calculator'!A42,'Lorri 401b'!N:N,0),0)</f>
        <v>3583775.478227614</v>
      </c>
      <c r="S42" s="25">
        <f t="shared" ca="1" si="7"/>
        <v>5871965.2131406814</v>
      </c>
    </row>
    <row r="43" spans="1:19" ht="15.75" customHeight="1" x14ac:dyDescent="0.25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2264338.3966756216</v>
      </c>
      <c r="R43" s="25">
        <f t="array" aca="1" ref="R43" ca="1">INDEX('Lorri 401b'!L:L,MATCH('Retirement Calculator'!A43,'Lorri 401b'!N:N,0),0)</f>
        <v>3598707.8760535624</v>
      </c>
      <c r="S43" s="25">
        <f t="shared" ca="1" si="7"/>
        <v>5863046.2727291845</v>
      </c>
    </row>
    <row r="44" spans="1:19" ht="15.75" customHeight="1" x14ac:dyDescent="0.25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2240387.6778621865</v>
      </c>
      <c r="R44" s="25">
        <f t="array" aca="1" ref="R44" ca="1">INDEX('Lorri 401b'!L:L,MATCH('Retirement Calculator'!A44,'Lorri 401b'!N:N,0),0)</f>
        <v>3613702.4922037856</v>
      </c>
      <c r="S44" s="25">
        <f t="shared" ca="1" si="7"/>
        <v>5854090.170065972</v>
      </c>
    </row>
    <row r="45" spans="1:19" ht="15.75" customHeight="1" x14ac:dyDescent="0.25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2216337.1643870287</v>
      </c>
      <c r="R45" s="25">
        <f t="array" aca="1" ref="R45" ca="1">INDEX('Lorri 401b'!L:L,MATCH('Retirement Calculator'!A45,'Lorri 401b'!N:N,0),0)</f>
        <v>3628759.5859213015</v>
      </c>
      <c r="S45" s="25">
        <f t="shared" ca="1" si="7"/>
        <v>5845096.7503083302</v>
      </c>
    </row>
    <row r="46" spans="1:19" ht="15.75" customHeight="1" x14ac:dyDescent="0.25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2192186.4404390575</v>
      </c>
      <c r="R46" s="25">
        <f t="array" aca="1" ref="R46" ca="1">INDEX('Lorri 401b'!L:L,MATCH('Retirement Calculator'!A46,'Lorri 401b'!N:N,0),0)</f>
        <v>3643879.4175293068</v>
      </c>
      <c r="S46" s="25">
        <f t="shared" ca="1" si="7"/>
        <v>5836065.8579683639</v>
      </c>
    </row>
    <row r="47" spans="1:19" ht="15.75" customHeight="1" x14ac:dyDescent="0.25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2167935.0884746364</v>
      </c>
      <c r="R47" s="25">
        <f t="array" aca="1" ref="R47" ca="1">INDEX('Lorri 401b'!L:L,MATCH('Retirement Calculator'!A47,'Lorri 401b'!N:N,0),0)</f>
        <v>3659062.2484356789</v>
      </c>
      <c r="S47" s="25">
        <f t="shared" ca="1" si="7"/>
        <v>5826997.3369103149</v>
      </c>
    </row>
    <row r="48" spans="1:19" ht="15.75" customHeight="1" x14ac:dyDescent="0.25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2143582.6892103637</v>
      </c>
      <c r="R48" s="25">
        <f t="array" aca="1" ref="R48" ca="1">INDEX('Lorri 401b'!L:L,MATCH('Retirement Calculator'!A48,'Lorri 401b'!N:N,0),0)</f>
        <v>3674308.3411374944</v>
      </c>
      <c r="S48" s="25">
        <f t="shared" ca="1" si="7"/>
        <v>5817891.0303478576</v>
      </c>
    </row>
    <row r="49" spans="1:19" ht="15.75" customHeight="1" x14ac:dyDescent="0.25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2119128.8216158231</v>
      </c>
      <c r="R49" s="25">
        <f t="array" aca="1" ref="R49" ca="1">INDEX('Lorri 401b'!L:L,MATCH('Retirement Calculator'!A49,'Lorri 401b'!N:N,0),0)</f>
        <v>3689617.9592255675</v>
      </c>
      <c r="S49" s="25">
        <f t="shared" ca="1" si="7"/>
        <v>5808746.7808413906</v>
      </c>
    </row>
    <row r="50" spans="1:19" ht="15.75" customHeight="1" x14ac:dyDescent="0.25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2094573.0629063051</v>
      </c>
      <c r="R50" s="25">
        <f t="array" aca="1" ref="R50" ca="1">INDEX('Lorri 401b'!L:L,MATCH('Retirement Calculator'!A50,'Lorri 401b'!N:N,0),0)</f>
        <v>3704991.3673890075</v>
      </c>
      <c r="S50" s="25">
        <f t="shared" ca="1" si="7"/>
        <v>5799564.4302953128</v>
      </c>
    </row>
    <row r="51" spans="1:19" ht="15.75" customHeight="1" x14ac:dyDescent="0.25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2069914.9885354973</v>
      </c>
      <c r="R51" s="25">
        <f t="array" aca="1" ref="R51" ca="1">INDEX('Lorri 401b'!L:L,MATCH('Retirement Calculator'!A51,'Lorri 401b'!N:N,0),0)</f>
        <v>3720428.8314197948</v>
      </c>
      <c r="S51" s="25">
        <f t="shared" ca="1" si="7"/>
        <v>5790343.8199552922</v>
      </c>
    </row>
    <row r="52" spans="1:19" ht="15.75" customHeight="1" x14ac:dyDescent="0.25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2045154.1721881446</v>
      </c>
      <c r="R52" s="25">
        <f t="array" aca="1" ref="R52" ca="1">INDEX('Lorri 401b'!L:L,MATCH('Retirement Calculator'!A52,'Lorri 401b'!N:N,0),0)</f>
        <v>3735930.6182173775</v>
      </c>
      <c r="S52" s="25">
        <f t="shared" ca="1" si="7"/>
        <v>5781084.7904055221</v>
      </c>
    </row>
    <row r="53" spans="1:19" ht="15.75" customHeight="1" x14ac:dyDescent="0.25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2021069.4191060113</v>
      </c>
      <c r="R53" s="25">
        <f t="array" aca="1" ref="R53" ca="1">INDEX('Lorri 401b'!L:L,MATCH('Retirement Calculator'!A53,'Lorri 401b'!N:N,0),0)</f>
        <v>3751496.995793283</v>
      </c>
      <c r="S53" s="25">
        <f t="shared" ca="1" si="7"/>
        <v>5772566.4148992943</v>
      </c>
    </row>
    <row r="54" spans="1:19" ht="15.75" customHeight="1" x14ac:dyDescent="0.25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1996884.3128860355</v>
      </c>
      <c r="R54" s="25">
        <f t="array" aca="1" ref="R54" ca="1">INDEX('Lorri 401b'!L:L,MATCH('Retirement Calculator'!A54,'Lorri 401b'!N:N,0),0)</f>
        <v>3767128.2332757548</v>
      </c>
      <c r="S54" s="25">
        <f t="shared" ca="1" si="7"/>
        <v>5764012.5461617904</v>
      </c>
    </row>
    <row r="55" spans="1:19" ht="15.75" customHeight="1" x14ac:dyDescent="0.25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1972598.4353901434</v>
      </c>
      <c r="R55" s="25">
        <f t="array" aca="1" ref="R55" ca="1">INDEX('Lorri 401b'!L:L,MATCH('Retirement Calculator'!A55,'Lorri 401b'!N:N,0),0)</f>
        <v>3782824.6009144038</v>
      </c>
      <c r="S55" s="25">
        <f t="shared" ca="1" si="7"/>
        <v>5755423.0363045475</v>
      </c>
    </row>
    <row r="56" spans="1:19" ht="15.75" customHeight="1" x14ac:dyDescent="0.25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1948211.3667380183</v>
      </c>
      <c r="R56" s="25">
        <f t="array" aca="1" ref="R56" ca="1">INDEX('Lorri 401b'!L:L,MATCH('Retirement Calculator'!A56,'Lorri 401b'!N:N,0),0)</f>
        <v>3798586.3700848804</v>
      </c>
      <c r="S56" s="25">
        <f t="shared" ca="1" si="7"/>
        <v>5746797.7368228985</v>
      </c>
    </row>
    <row r="57" spans="1:19" ht="15.75" customHeight="1" x14ac:dyDescent="0.25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1923722.6852998426</v>
      </c>
      <c r="R57" s="25">
        <f t="array" aca="1" ref="R57" ca="1">INDEX('Lorri 401b'!L:L,MATCH('Retirement Calculator'!A57,'Lorri 401b'!N:N,0),0)</f>
        <v>3814413.8132935674</v>
      </c>
      <c r="S57" s="25">
        <f t="shared" ca="1" si="7"/>
        <v>5738136.4985934105</v>
      </c>
    </row>
    <row r="58" spans="1:19" ht="15.75" customHeight="1" x14ac:dyDescent="0.25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1899131.967689008</v>
      </c>
      <c r="R58" s="25">
        <f t="array" aca="1" ref="R58" ca="1">INDEX('Lorri 401b'!L:L,MATCH('Retirement Calculator'!A58,'Lorri 401b'!N:N,0),0)</f>
        <v>3830307.2041822905</v>
      </c>
      <c r="S58" s="25">
        <f t="shared" ca="1" si="7"/>
        <v>5729439.1718712989</v>
      </c>
    </row>
    <row r="59" spans="1:19" ht="15.75" customHeight="1" x14ac:dyDescent="0.25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1874438.7887547947</v>
      </c>
      <c r="R59" s="25">
        <f t="array" aca="1" ref="R59" ca="1">INDEX('Lorri 401b'!L:L,MATCH('Retirement Calculator'!A59,'Lorri 401b'!N:N,0),0)</f>
        <v>3846266.8175330502</v>
      </c>
      <c r="S59" s="25">
        <f t="shared" ca="1" si="7"/>
        <v>5720705.6062878445</v>
      </c>
    </row>
    <row r="60" spans="1:19" ht="15.75" customHeight="1" x14ac:dyDescent="0.25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1849642.7215750224</v>
      </c>
      <c r="R60" s="25">
        <f t="array" aca="1" ref="R60" ca="1">INDEX('Lorri 401b'!L:L,MATCH('Retirement Calculator'!A60,'Lorri 401b'!N:N,0),0)</f>
        <v>3862292.9292727713</v>
      </c>
      <c r="S60" s="25">
        <f t="shared" ca="1" si="7"/>
        <v>5711935.6508477936</v>
      </c>
    </row>
    <row r="61" spans="1:19" ht="15.75" customHeight="1" x14ac:dyDescent="0.25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1824743.3374486677</v>
      </c>
      <c r="R61" s="25">
        <f t="array" aca="1" ref="R61" ca="1">INDEX('Lorri 401b'!L:L,MATCH('Retirement Calculator'!A61,'Lorri 401b'!N:N,0),0)</f>
        <v>3878385.8164780745</v>
      </c>
      <c r="S61" s="25">
        <f t="shared" ca="1" si="7"/>
        <v>5703129.1539267423</v>
      </c>
    </row>
    <row r="62" spans="1:19" ht="15.75" customHeight="1" x14ac:dyDescent="0.25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1799740.2058884532</v>
      </c>
      <c r="R62" s="25">
        <f t="array" aca="1" ref="R62" ca="1">INDEX('Lorri 401b'!L:L,MATCH('Retirement Calculator'!A62,'Lorri 401b'!N:N,0),0)</f>
        <v>3894545.7573800664</v>
      </c>
      <c r="S62" s="25">
        <f t="shared" ca="1" si="7"/>
        <v>5694285.9632685194</v>
      </c>
    </row>
    <row r="63" spans="1:19" ht="15.75" customHeight="1" x14ac:dyDescent="0.25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1774632.8946134043</v>
      </c>
      <c r="R63" s="25">
        <f t="array" aca="1" ref="R63" ca="1">INDEX('Lorri 401b'!L:L,MATCH('Retirement Calculator'!A63,'Lorri 401b'!N:N,0),0)</f>
        <v>3910773.0313691502</v>
      </c>
      <c r="S63" s="25">
        <f t="shared" ca="1" si="7"/>
        <v>5685405.9259825544</v>
      </c>
    </row>
    <row r="64" spans="1:19" ht="15.75" customHeight="1" x14ac:dyDescent="0.25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1749420.9695413762</v>
      </c>
      <c r="R64" s="25">
        <f t="array" aca="1" ref="R64" ca="1">INDEX('Lorri 401b'!L:L,MATCH('Retirement Calculator'!A64,'Lorri 401b'!N:N,0),0)</f>
        <v>3927067.9189998549</v>
      </c>
      <c r="S64" s="25">
        <f t="shared" ca="1" si="7"/>
        <v>5676488.8885412309</v>
      </c>
    </row>
    <row r="65" spans="1:19" ht="15.75" customHeight="1" x14ac:dyDescent="0.25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1724103.9947815479</v>
      </c>
      <c r="R65" s="25">
        <f t="array" aca="1" ref="R65" ca="1">INDEX('Lorri 401b'!L:L,MATCH('Retirement Calculator'!A65,'Lorri 401b'!N:N,0),0)</f>
        <v>3943430.7019956876</v>
      </c>
      <c r="S65" s="25">
        <f t="shared" ca="1" si="7"/>
        <v>5667534.6967772357</v>
      </c>
    </row>
    <row r="66" spans="1:19" ht="15.75" customHeight="1" x14ac:dyDescent="0.25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1698681.5326268871</v>
      </c>
      <c r="R66" s="25">
        <f t="array" aca="1" ref="R66" ca="1">INDEX('Lorri 401b'!L:L,MATCH('Retirement Calculator'!A66,'Lorri 401b'!N:N,0),0)</f>
        <v>3959861.663254003</v>
      </c>
      <c r="S66" s="25">
        <f t="shared" ca="1" si="7"/>
        <v>5658543.1958808899</v>
      </c>
    </row>
    <row r="67" spans="1:19" ht="15.75" customHeight="1" x14ac:dyDescent="0.25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1673153.1435465817</v>
      </c>
      <c r="R67" s="25">
        <f t="array" aca="1" ref="R67" ca="1">INDEX('Lorri 401b'!L:L,MATCH('Retirement Calculator'!A67,'Lorri 401b'!N:N,0),0)</f>
        <v>3976361.0868508946</v>
      </c>
      <c r="S67" s="25">
        <f t="shared" ca="1" si="7"/>
        <v>5649514.2303974759</v>
      </c>
    </row>
    <row r="68" spans="1:19" ht="15.75" customHeight="1" x14ac:dyDescent="0.25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1647518.3861784418</v>
      </c>
      <c r="R68" s="25">
        <f t="array" aca="1" ref="R68" ca="1">INDEX('Lorri 401b'!L:L,MATCH('Retirement Calculator'!A68,'Lorri 401b'!N:N,0),0)</f>
        <v>3992929.2580461069</v>
      </c>
      <c r="S68" s="25">
        <f t="shared" ca="1" si="7"/>
        <v>5640447.6442245487</v>
      </c>
    </row>
    <row r="69" spans="1:19" ht="15.75" customHeight="1" x14ac:dyDescent="0.25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1621776.8173212679</v>
      </c>
      <c r="R69" s="25">
        <f t="array" aca="1" ref="R69" ca="1">INDEX('Lorri 401b'!L:L,MATCH('Retirement Calculator'!A69,'Lorri 401b'!N:N,0),0)</f>
        <v>4009566.4632879659</v>
      </c>
      <c r="S69" s="25">
        <f t="shared" ca="1" si="7"/>
        <v>5631343.2806092333</v>
      </c>
    </row>
    <row r="70" spans="1:19" ht="15.75" customHeight="1" x14ac:dyDescent="0.25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1595927.9919271891</v>
      </c>
      <c r="R70" s="25">
        <f t="array" aca="1" ref="R70" ca="1">INDEX('Lorri 401b'!L:L,MATCH('Retirement Calculator'!A70,'Lorri 401b'!N:N,0),0)</f>
        <v>4026272.9902183325</v>
      </c>
      <c r="S70" s="25">
        <f t="shared" ca="1" si="7"/>
        <v>5622200.9821455218</v>
      </c>
    </row>
    <row r="71" spans="1:19" ht="15.75" customHeight="1" x14ac:dyDescent="0.25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1569971.4630939683</v>
      </c>
      <c r="R71" s="25">
        <f t="array" aca="1" ref="R71" ca="1">INDEX('Lorri 401b'!L:L,MATCH('Retirement Calculator'!A71,'Lorri 401b'!N:N,0),0)</f>
        <v>4043049.1276775757</v>
      </c>
      <c r="S71" s="25">
        <f t="shared" ca="1" si="7"/>
        <v>5613020.5907715438</v>
      </c>
    </row>
    <row r="72" spans="1:19" ht="15.75" customHeight="1" x14ac:dyDescent="0.25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1543906.7820572758</v>
      </c>
      <c r="R72" s="25">
        <f t="array" aca="1" ref="R72" ca="1">INDEX('Lorri 401b'!L:L,MATCH('Retirement Calculator'!A72,'Lorri 401b'!N:N,0),0)</f>
        <v>4059895.1657095654</v>
      </c>
      <c r="S72" s="25">
        <f t="shared" ca="1" si="7"/>
        <v>5603801.9477668414</v>
      </c>
    </row>
    <row r="73" spans="1:19" ht="15.75" customHeight="1" x14ac:dyDescent="0.25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1517733.4981829303</v>
      </c>
      <c r="R73" s="25">
        <f t="array" aca="1" ref="R73" ca="1">INDEX('Lorri 401b'!L:L,MATCH('Retirement Calculator'!A73,'Lorri 401b'!N:N,0),0)</f>
        <v>4076811.3955666884</v>
      </c>
      <c r="S73" s="25">
        <f t="shared" ca="1" si="7"/>
        <v>5594544.8937496189</v>
      </c>
    </row>
    <row r="74" spans="1:19" ht="15.75" customHeight="1" x14ac:dyDescent="0.25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1491451.1589591084</v>
      </c>
      <c r="R74" s="25">
        <f t="array" aca="1" ref="R74" ca="1">INDEX('Lorri 401b'!L:L,MATCH('Retirement Calculator'!A74,'Lorri 401b'!N:N,0),0)</f>
        <v>4093798.1097148829</v>
      </c>
      <c r="S74" s="25">
        <f t="shared" ca="1" si="7"/>
        <v>5585249.2686739918</v>
      </c>
    </row>
    <row r="75" spans="1:19" ht="15.75" customHeight="1" x14ac:dyDescent="0.25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1465059.3099885206</v>
      </c>
      <c r="R75" s="25">
        <f t="array" aca="1" ref="R75" ca="1">INDEX('Lorri 401b'!L:L,MATCH('Retirement Calculator'!A75,'Lorri 401b'!N:N,0),0)</f>
        <v>4110855.6018386949</v>
      </c>
      <c r="S75" s="25">
        <f t="shared" ca="1" si="7"/>
        <v>5575914.9118272159</v>
      </c>
    </row>
    <row r="76" spans="1:19" ht="15.75" customHeight="1" x14ac:dyDescent="0.25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1438557.4949805555</v>
      </c>
      <c r="R76" s="25">
        <f t="array" aca="1" ref="R76" ca="1">INDEX('Lorri 401b'!L:L,MATCH('Retirement Calculator'!A76,'Lorri 401b'!N:N,0),0)</f>
        <v>4127984.1668463559</v>
      </c>
      <c r="S76" s="25">
        <f t="shared" ca="1" si="7"/>
        <v>5566541.6618269114</v>
      </c>
    </row>
    <row r="77" spans="1:19" ht="15.75" customHeight="1" x14ac:dyDescent="0.25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1411945.2557433904</v>
      </c>
      <c r="R77" s="25">
        <f t="array" aca="1" ref="R77" ca="1">INDEX('Lorri 401b'!L:L,MATCH('Retirement Calculator'!A77,'Lorri 401b'!N:N,0),0)</f>
        <v>4145184.1008748822</v>
      </c>
      <c r="S77" s="25">
        <f t="shared" ca="1" si="7"/>
        <v>5557129.3566182721</v>
      </c>
    </row>
    <row r="78" spans="1:19" ht="15.75" customHeight="1" x14ac:dyDescent="0.25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1408718.8327736268</v>
      </c>
      <c r="R78" s="25">
        <f t="array" aca="1" ref="R78" ca="1">INDEX('Lorri 401b'!L:L,MATCH('Retirement Calculator'!A78,'Lorri 401b'!N:N,0),0)</f>
        <v>4138959.0006976379</v>
      </c>
      <c r="S78" s="25">
        <f t="shared" ca="1" si="7"/>
        <v>5547677.8334712647</v>
      </c>
    </row>
    <row r="79" spans="1:19" ht="15.75" customHeight="1" x14ac:dyDescent="0.25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1405478.9663748224</v>
      </c>
      <c r="R79" s="25">
        <f t="array" aca="1" ref="R79" ca="1">INDEX('Lorri 401b'!L:L,MATCH('Retirement Calculator'!A79,'Lorri 401b'!N:N,0),0)</f>
        <v>4132707.9626029884</v>
      </c>
      <c r="S79" s="25">
        <f t="shared" ca="1" si="7"/>
        <v>5538186.9289778108</v>
      </c>
    </row>
    <row r="80" spans="1:19" ht="15.75" customHeight="1" x14ac:dyDescent="0.25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1402225.6005326896</v>
      </c>
      <c r="R80" s="25">
        <f t="array" aca="1" ref="R80" ca="1">INDEX('Lorri 401b'!L:L,MATCH('Retirement Calculator'!A80,'Lorri 401b'!N:N,0),0)</f>
        <v>4126430.8785162778</v>
      </c>
      <c r="S80" s="25">
        <f t="shared" ca="1" si="7"/>
        <v>5528656.4790489674</v>
      </c>
    </row>
    <row r="81" spans="1:19" ht="15.75" customHeight="1" x14ac:dyDescent="0.25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1398958.6789995478</v>
      </c>
      <c r="R81" s="25">
        <f t="array" aca="1" ref="R81" ca="1">INDEX('Lorri 401b'!L:L,MATCH('Retirement Calculator'!A81,'Lorri 401b'!N:N,0),0)</f>
        <v>4120127.6399125392</v>
      </c>
      <c r="S81" s="25">
        <f t="shared" ca="1" si="7"/>
        <v>5519086.318912087</v>
      </c>
    </row>
    <row r="82" spans="1:19" ht="15.75" customHeight="1" x14ac:dyDescent="0.25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1395678.1452933515</v>
      </c>
      <c r="R82" s="25">
        <f t="array" aca="1" ref="R82" ca="1">INDEX('Lorri 401b'!L:L,MATCH('Retirement Calculator'!A82,'Lorri 401b'!N:N,0),0)</f>
        <v>4113798.1378146182</v>
      </c>
      <c r="S82" s="25">
        <f t="shared" ca="1" si="7"/>
        <v>5509476.2831079699</v>
      </c>
    </row>
    <row r="83" spans="1:19" ht="15.75" customHeight="1" x14ac:dyDescent="0.25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1392383.9426967127</v>
      </c>
      <c r="R83" s="25">
        <f t="array" aca="1" ref="R83" ca="1">INDEX('Lorri 401b'!L:L,MATCH('Retirement Calculator'!A83,'Lorri 401b'!N:N,0),0)</f>
        <v>4107442.2627912895</v>
      </c>
      <c r="S83" s="25">
        <f t="shared" ca="1" si="7"/>
        <v>5499826.2054880019</v>
      </c>
    </row>
    <row r="84" spans="1:19" ht="15.75" customHeight="1" x14ac:dyDescent="0.25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1389076.0142559211</v>
      </c>
      <c r="R84" s="25">
        <f t="array" aca="1" ref="R84" ca="1">INDEX('Lorri 401b'!L:L,MATCH('Retirement Calculator'!A84,'Lorri 401b'!N:N,0),0)</f>
        <v>4101059.9049553634</v>
      </c>
      <c r="S84" s="25">
        <f t="shared" ca="1" si="7"/>
        <v>5490135.9192112843</v>
      </c>
    </row>
    <row r="85" spans="1:19" ht="15.75" customHeight="1" x14ac:dyDescent="0.25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1385754.3027799595</v>
      </c>
      <c r="R85" s="25">
        <f t="array" aca="1" ref="R85" ca="1">INDEX('Lorri 401b'!L:L,MATCH('Retirement Calculator'!A85,'Lorri 401b'!N:N,0),0)</f>
        <v>4094650.9539617877</v>
      </c>
      <c r="S85" s="25">
        <f t="shared" ca="1" si="7"/>
        <v>5480405.2567417473</v>
      </c>
    </row>
    <row r="86" spans="1:19" ht="15.75" customHeight="1" x14ac:dyDescent="0.25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1382418.7508395149</v>
      </c>
      <c r="R86" s="25">
        <f t="array" aca="1" ref="R86" ca="1">INDEX('Lorri 401b'!L:L,MATCH('Retirement Calculator'!A86,'Lorri 401b'!N:N,0),0)</f>
        <v>4088215.2990057389</v>
      </c>
      <c r="S86" s="25">
        <f t="shared" ca="1" si="7"/>
        <v>5470634.049845254</v>
      </c>
    </row>
    <row r="87" spans="1:19" ht="15.75" customHeight="1" x14ac:dyDescent="0.25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1379069.3007659849</v>
      </c>
      <c r="R87" s="25">
        <f t="array" aca="1" ref="R87" ca="1">INDEX('Lorri 401b'!L:L,MATCH('Retirement Calculator'!A87,'Lorri 401b'!N:N,0),0)</f>
        <v>4081752.8288207063</v>
      </c>
      <c r="S87" s="25">
        <f t="shared" ca="1" si="7"/>
        <v>5460822.129586691</v>
      </c>
    </row>
    <row r="88" spans="1:19" ht="15.75" customHeight="1" x14ac:dyDescent="0.25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1375705.8946504821</v>
      </c>
      <c r="R88" s="25">
        <f t="array" aca="1" ref="R88" ca="1">INDEX('Lorri 401b'!L:L,MATCH('Retirement Calculator'!A88,'Lorri 401b'!N:N,0),0)</f>
        <v>4075263.4316765694</v>
      </c>
      <c r="S88" s="25">
        <f t="shared" ca="1" si="7"/>
        <v>5450969.326327052</v>
      </c>
    </row>
    <row r="89" spans="1:19" ht="15.75" customHeight="1" x14ac:dyDescent="0.25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1372328.4743428312</v>
      </c>
      <c r="R89" s="25">
        <f t="array" aca="1" ref="R89" ca="1">INDEX('Lorri 401b'!L:L,MATCH('Retirement Calculator'!A89,'Lorri 401b'!N:N,0),0)</f>
        <v>4068746.9953776654</v>
      </c>
      <c r="S89" s="25">
        <f t="shared" ca="1" si="7"/>
        <v>5441075.4697204968</v>
      </c>
    </row>
    <row r="90" spans="1:19" ht="15.75" customHeight="1" x14ac:dyDescent="0.25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1368936.9814505652</v>
      </c>
      <c r="R90" s="25">
        <f t="array" aca="1" ref="R90" ca="1">INDEX('Lorri 401b'!L:L,MATCH('Retirement Calculator'!A90,'Lorri 401b'!N:N,0),0)</f>
        <v>4062203.4072608491</v>
      </c>
      <c r="S90" s="25">
        <f t="shared" ca="1" si="7"/>
        <v>5431140.3887114143</v>
      </c>
    </row>
    <row r="91" spans="1:19" ht="15.75" customHeight="1" x14ac:dyDescent="0.25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1365531.3573379146</v>
      </c>
      <c r="R91" s="25">
        <f t="array" aca="1" ref="R91" ca="1">INDEX('Lorri 401b'!L:L,MATCH('Retirement Calculator'!A91,'Lorri 401b'!N:N,0),0)</f>
        <v>4055632.5541935461</v>
      </c>
      <c r="S91" s="25">
        <f t="shared" ca="1" si="7"/>
        <v>5421163.9115314605</v>
      </c>
    </row>
    <row r="92" spans="1:19" ht="15.75" customHeight="1" x14ac:dyDescent="0.25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1362111.5431247947</v>
      </c>
      <c r="R92" s="25">
        <f t="array" aca="1" ref="R92" ca="1">INDEX('Lorri 401b'!L:L,MATCH('Retirement Calculator'!A92,'Lorri 401b'!N:N,0),0)</f>
        <v>4049034.3225717959</v>
      </c>
      <c r="S92" s="25">
        <f t="shared" ca="1" si="7"/>
        <v>5411145.8656965904</v>
      </c>
    </row>
    <row r="93" spans="1:19" ht="15.75" customHeight="1" x14ac:dyDescent="0.25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1358677.4796857869</v>
      </c>
      <c r="R93" s="25">
        <f t="array" aca="1" ref="R93" ca="1">INDEX('Lorri 401b'!L:L,MATCH('Retirement Calculator'!A93,'Lorri 401b'!N:N,0),0)</f>
        <v>4042408.5983182886</v>
      </c>
      <c r="S93" s="25">
        <f t="shared" ca="1" si="7"/>
        <v>5401086.0780040752</v>
      </c>
    </row>
    <row r="94" spans="1:19" ht="15.75" customHeight="1" x14ac:dyDescent="0.25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1355229.1076491165</v>
      </c>
      <c r="R94" s="25">
        <f t="array" aca="1" ref="R94" ca="1">INDEX('Lorri 401b'!L:L,MATCH('Retirement Calculator'!A94,'Lorri 401b'!N:N,0),0)</f>
        <v>4035755.2668803916</v>
      </c>
      <c r="S94" s="25">
        <f t="shared" ca="1" si="7"/>
        <v>5390984.3745295079</v>
      </c>
    </row>
    <row r="95" spans="1:19" ht="15.75" customHeight="1" x14ac:dyDescent="0.25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1351766.3673956266</v>
      </c>
      <c r="R95" s="25">
        <f t="array" aca="1" ref="R95" ca="1">INDEX('Lorri 401b'!L:L,MATCH('Retirement Calculator'!A95,'Lorri 401b'!N:N,0),0)</f>
        <v>4029074.2132281703</v>
      </c>
      <c r="S95" s="25">
        <f t="shared" ca="1" si="7"/>
        <v>5380840.5806237971</v>
      </c>
    </row>
    <row r="96" spans="1:19" ht="15.75" customHeight="1" x14ac:dyDescent="0.25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1348289.1990577471</v>
      </c>
      <c r="R96" s="25">
        <f t="array" aca="1" ref="R96" ca="1">INDEX('Lorri 401b'!L:L,MATCH('Retirement Calculator'!A96,'Lorri 401b'!N:N,0),0)</f>
        <v>4022365.3218523981</v>
      </c>
      <c r="S96" s="25">
        <f t="shared" ca="1" si="7"/>
        <v>5370654.5209101457</v>
      </c>
    </row>
    <row r="97" spans="1:19" ht="15.75" customHeight="1" x14ac:dyDescent="0.25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1344797.54251846</v>
      </c>
      <c r="R97" s="25">
        <f t="array" aca="1" ref="R97" ca="1">INDEX('Lorri 401b'!L:L,MATCH('Retirement Calculator'!A97,'Lorri 401b'!N:N,0),0)</f>
        <v>4015628.4767625602</v>
      </c>
      <c r="S97" s="25">
        <f t="shared" ca="1" si="7"/>
        <v>5360426.0192810204</v>
      </c>
    </row>
    <row r="98" spans="1:19" ht="15.75" customHeight="1" x14ac:dyDescent="0.25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1341291.3374102591</v>
      </c>
      <c r="R98" s="25">
        <f t="array" aca="1" ref="R98" ca="1">INDEX('Lorri 401b'!L:L,MATCH('Retirement Calculator'!A98,'Lorri 401b'!N:N,0),0)</f>
        <v>4008863.5614848477</v>
      </c>
      <c r="S98" s="25">
        <f t="shared" ca="1" si="7"/>
        <v>5350154.8988951072</v>
      </c>
    </row>
    <row r="99" spans="1:19" ht="15.75" customHeight="1" x14ac:dyDescent="0.25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1337770.5231141073</v>
      </c>
      <c r="R99" s="25">
        <f t="array" aca="1" ref="R99" ca="1">INDEX('Lorri 401b'!L:L,MATCH('Retirement Calculator'!A99,'Lorri 401b'!N:N,0),0)</f>
        <v>4002070.4590601446</v>
      </c>
      <c r="S99" s="25">
        <f t="shared" ca="1" si="7"/>
        <v>5339840.9821742522</v>
      </c>
    </row>
    <row r="100" spans="1:19" ht="15.75" customHeight="1" x14ac:dyDescent="0.25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1334235.0387583883</v>
      </c>
      <c r="R100" s="25">
        <f t="array" aca="1" ref="R100" ca="1">INDEX('Lorri 401b'!L:L,MATCH('Retirement Calculator'!A100,'Lorri 401b'!N:N,0),0)</f>
        <v>3995249.0520420056</v>
      </c>
      <c r="S100" s="25">
        <f t="shared" ca="1" si="7"/>
        <v>5329484.0908003934</v>
      </c>
    </row>
    <row r="101" spans="1:19" ht="15.75" customHeight="1" x14ac:dyDescent="0.25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1330684.8232178537</v>
      </c>
      <c r="R101" s="25">
        <f t="array" aca="1" ref="R101" ca="1">INDEX('Lorri 401b'!L:L,MATCH('Retirement Calculator'!A101,'Lorri 401b'!N:N,0),0)</f>
        <v>3988399.2224946241</v>
      </c>
      <c r="S101" s="25">
        <f t="shared" ca="1" si="7"/>
        <v>5319084.0457124775</v>
      </c>
    </row>
    <row r="102" spans="1:19" ht="15.75" customHeight="1" x14ac:dyDescent="0.25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1327119.8151125668</v>
      </c>
      <c r="R102" s="25">
        <f t="array" aca="1" ref="R102" ca="1">INDEX('Lorri 401b'!L:L,MATCH('Retirement Calculator'!A102,'Lorri 401b'!N:N,0),0)</f>
        <v>3981520.8519907952</v>
      </c>
      <c r="S102" s="25">
        <f t="shared" ca="1" si="7"/>
        <v>5308640.6671033623</v>
      </c>
    </row>
    <row r="103" spans="1:19" ht="15.75" customHeight="1" x14ac:dyDescent="0.25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1323539.9528068413</v>
      </c>
      <c r="R103" s="25">
        <f t="array" aca="1" ref="R103" ca="1">INDEX('Lorri 401b'!L:L,MATCH('Retirement Calculator'!A103,'Lorri 401b'!N:N,0),0)</f>
        <v>3974613.8216098673</v>
      </c>
      <c r="S103" s="25">
        <f t="shared" ca="1" si="7"/>
        <v>5298153.7744167084</v>
      </c>
    </row>
    <row r="104" spans="1:19" ht="15.75" customHeight="1" x14ac:dyDescent="0.25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1319945.1744081753</v>
      </c>
      <c r="R104" s="25">
        <f t="array" aca="1" ref="R104" ca="1">INDEX('Lorri 401b'!L:L,MATCH('Retirement Calculator'!A104,'Lorri 401b'!N:N,0),0)</f>
        <v>3967678.0119356853</v>
      </c>
      <c r="S104" s="25">
        <f t="shared" ca="1" si="7"/>
        <v>5287623.1863438608</v>
      </c>
    </row>
    <row r="105" spans="1:19" ht="15.75" customHeight="1" x14ac:dyDescent="0.25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1316335.4177661815</v>
      </c>
      <c r="R105" s="25">
        <f t="array" aca="1" ref="R105" ca="1">INDEX('Lorri 401b'!L:L,MATCH('Retirement Calculator'!A105,'Lorri 401b'!N:N,0),0)</f>
        <v>3960713.3030545274</v>
      </c>
      <c r="S105" s="25">
        <f t="shared" ca="1" si="7"/>
        <v>5277048.7208207091</v>
      </c>
    </row>
    <row r="106" spans="1:19" ht="15.75" customHeight="1" x14ac:dyDescent="0.25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1312710.6204715127</v>
      </c>
      <c r="R106" s="25">
        <f t="array" aca="1" ref="R106" ca="1">INDEX('Lorri 401b'!L:L,MATCH('Retirement Calculator'!A106,'Lorri 401b'!N:N,0),0)</f>
        <v>3953719.5745530315</v>
      </c>
      <c r="S106" s="25">
        <f t="shared" ca="1" si="7"/>
        <v>5266430.1950245444</v>
      </c>
    </row>
    <row r="107" spans="1:19" ht="15.75" customHeight="1" x14ac:dyDescent="0.25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1309070.7198547828</v>
      </c>
      <c r="R107" s="25">
        <f t="array" aca="1" ref="R107" ca="1">INDEX('Lorri 401b'!L:L,MATCH('Retirement Calculator'!A107,'Lorri 401b'!N:N,0),0)</f>
        <v>3946696.7055161125</v>
      </c>
      <c r="S107" s="25">
        <f t="shared" ca="1" si="7"/>
        <v>5255767.4253708953</v>
      </c>
    </row>
    <row r="108" spans="1:19" ht="15.75" customHeight="1" x14ac:dyDescent="0.25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1306094.56966715</v>
      </c>
      <c r="R108" s="25">
        <f t="array" aca="1" ref="R108" ca="1">INDEX('Lorri 401b'!L:L,MATCH('Retirement Calculator'!A108,'Lorri 401b'!N:N,0),0)</f>
        <v>3941395.74117654</v>
      </c>
      <c r="S108" s="25">
        <f t="shared" ca="1" si="7"/>
        <v>5247490.3108436903</v>
      </c>
    </row>
    <row r="109" spans="1:19" ht="15.75" customHeight="1" x14ac:dyDescent="0.25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1303106.0188537354</v>
      </c>
      <c r="R109" s="25">
        <f t="array" aca="1" ref="R109" ca="1">INDEX('Lorri 401b'!L:L,MATCH('Retirement Calculator'!A109,'Lorri 401b'!N:N,0),0)</f>
        <v>3936072.6894855527</v>
      </c>
      <c r="S109" s="25">
        <f t="shared" ca="1" si="7"/>
        <v>5239178.7083392879</v>
      </c>
    </row>
    <row r="110" spans="1:19" ht="15.75" customHeight="1" x14ac:dyDescent="0.25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1300105.0157452649</v>
      </c>
      <c r="R110" s="25">
        <f t="array" aca="1" ref="R110" ca="1">INDEX('Lorri 401b'!L:L,MATCH('Retirement Calculator'!A110,'Lorri 401b'!N:N,0),0)</f>
        <v>3930727.4584125197</v>
      </c>
      <c r="S110" s="25">
        <f t="shared" ca="1" si="7"/>
        <v>5230832.4741577841</v>
      </c>
    </row>
    <row r="111" spans="1:19" ht="15.75" customHeight="1" x14ac:dyDescent="0.25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1297091.5084571757</v>
      </c>
      <c r="R111" s="25">
        <f t="array" aca="1" ref="R111" ca="1">INDEX('Lorri 401b'!L:L,MATCH('Retirement Calculator'!A111,'Lorri 401b'!N:N,0),0)</f>
        <v>3925359.955543349</v>
      </c>
      <c r="S111" s="25">
        <f t="shared" ca="1" si="7"/>
        <v>5222451.464000525</v>
      </c>
    </row>
    <row r="112" spans="1:19" ht="15.75" customHeight="1" x14ac:dyDescent="0.25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1294065.4448887196</v>
      </c>
      <c r="R112" s="25">
        <f t="array" aca="1" ref="R112" ca="1">INDEX('Lorri 401b'!L:L,MATCH('Retirement Calculator'!A112,'Lorri 401b'!N:N,0),0)</f>
        <v>3919970.08807889</v>
      </c>
      <c r="S112" s="25">
        <f t="shared" ca="1" si="7"/>
        <v>5214035.5329676094</v>
      </c>
    </row>
    <row r="113" spans="1:19" ht="15.75" customHeight="1" x14ac:dyDescent="0.25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1291026.7727220615</v>
      </c>
      <c r="R113" s="25">
        <f t="array" aca="1" ref="R113" ca="1">INDEX('Lorri 401b'!L:L,MATCH('Retirement Calculator'!A113,'Lorri 401b'!N:N,0),0)</f>
        <v>3914557.7628333289</v>
      </c>
      <c r="S113" s="25">
        <f t="shared" ca="1" si="7"/>
        <v>5205584.5355553906</v>
      </c>
    </row>
    <row r="114" spans="1:19" ht="15.75" customHeight="1" x14ac:dyDescent="0.25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1287975.4394213757</v>
      </c>
      <c r="R114" s="25">
        <f t="array" aca="1" ref="R114" ca="1">INDEX('Lorri 401b'!L:L,MATCH('Retirement Calculator'!A114,'Lorri 401b'!N:N,0),0)</f>
        <v>3909122.8862325782</v>
      </c>
      <c r="S114" s="25">
        <f t="shared" ca="1" si="7"/>
        <v>5197098.3256539535</v>
      </c>
    </row>
    <row r="115" spans="1:19" ht="15.75" customHeight="1" x14ac:dyDescent="0.25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1284911.392231937</v>
      </c>
      <c r="R115" s="25">
        <f t="array" aca="1" ref="R115" ca="1">INDEX('Lorri 401b'!L:L,MATCH('Retirement Calculator'!A115,'Lorri 401b'!N:N,0),0)</f>
        <v>3903665.3643126576</v>
      </c>
      <c r="S115" s="25">
        <f t="shared" ca="1" si="7"/>
        <v>5188576.7565445947</v>
      </c>
    </row>
    <row r="116" spans="1:19" ht="15.75" customHeight="1" x14ac:dyDescent="0.25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1281834.578179209</v>
      </c>
      <c r="R116" s="25">
        <f t="array" aca="1" ref="R116" ca="1">INDEX('Lorri 401b'!L:L,MATCH('Retirement Calculator'!A116,'Lorri 401b'!N:N,0),0)</f>
        <v>3898185.1027180706</v>
      </c>
      <c r="S116" s="25">
        <f t="shared" ca="1" si="7"/>
        <v>5180019.6808972796</v>
      </c>
    </row>
    <row r="117" spans="1:19" ht="15.75" customHeight="1" x14ac:dyDescent="0.25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1278744.944067928</v>
      </c>
      <c r="R117" s="25">
        <f t="array" aca="1" ref="R117" ca="1">INDEX('Lorri 401b'!L:L,MATCH('Retirement Calculator'!A117,'Lorri 401b'!N:N,0),0)</f>
        <v>3892682.006700173</v>
      </c>
      <c r="S117" s="25">
        <f t="shared" ca="1" si="7"/>
        <v>5171426.950768101</v>
      </c>
    </row>
    <row r="118" spans="1:19" ht="15.75" customHeight="1" x14ac:dyDescent="0.25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1275642.4364811832</v>
      </c>
      <c r="R118" s="25">
        <f t="array" aca="1" ref="R118" ca="1">INDEX('Lorri 401b'!L:L,MATCH('Retirement Calculator'!A118,'Lorri 401b'!N:N,0),0)</f>
        <v>3887155.981115534</v>
      </c>
      <c r="S118" s="25">
        <f t="shared" ca="1" si="7"/>
        <v>5162798.4175967174</v>
      </c>
    </row>
    <row r="119" spans="1:19" ht="15.75" customHeight="1" x14ac:dyDescent="0.25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1272527.0017794936</v>
      </c>
      <c r="R119" s="25">
        <f t="array" aca="1" ref="R119" ca="1">INDEX('Lorri 401b'!L:L,MATCH('Retirement Calculator'!A119,'Lorri 401b'!N:N,0),0)</f>
        <v>3881606.9304242926</v>
      </c>
      <c r="S119" s="25">
        <f t="shared" ca="1" si="7"/>
        <v>5154133.9322037864</v>
      </c>
    </row>
    <row r="120" spans="1:19" ht="15.75" customHeight="1" x14ac:dyDescent="0.25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1269398.5860998805</v>
      </c>
      <c r="R120" s="25">
        <f t="array" aca="1" ref="R120" ca="1">INDEX('Lorri 401b'!L:L,MATCH('Retirement Calculator'!A120,'Lorri 401b'!N:N,0),0)</f>
        <v>3876034.7586885043</v>
      </c>
      <c r="S120" s="25">
        <f t="shared" ca="1" si="7"/>
        <v>5145433.3447883846</v>
      </c>
    </row>
    <row r="121" spans="1:19" ht="15.75" customHeight="1" x14ac:dyDescent="0.25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1266257.1353549357</v>
      </c>
      <c r="R121" s="25">
        <f t="array" aca="1" ref="R121" ca="1">INDEX('Lorri 401b'!L:L,MATCH('Retirement Calculator'!A121,'Lorri 401b'!N:N,0),0)</f>
        <v>3870439.3695704835</v>
      </c>
      <c r="S121" s="25">
        <f t="shared" ca="1" si="7"/>
        <v>5136696.5049254186</v>
      </c>
    </row>
    <row r="122" spans="1:19" ht="15.75" customHeight="1" x14ac:dyDescent="0.25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1263102.5952318867</v>
      </c>
      <c r="R122" s="25">
        <f t="array" aca="1" ref="R122" ca="1">INDEX('Lorri 401b'!L:L,MATCH('Retirement Calculator'!A122,'Lorri 401b'!N:N,0),0)</f>
        <v>3864820.6663311375</v>
      </c>
      <c r="S122" s="25">
        <f t="shared" ca="1" si="7"/>
        <v>5127923.2615630245</v>
      </c>
    </row>
    <row r="123" spans="1:19" ht="15.75" customHeight="1" x14ac:dyDescent="0.25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1259934.9111916586</v>
      </c>
      <c r="R123" s="25">
        <f t="array" aca="1" ref="R123" ca="1">INDEX('Lorri 401b'!L:L,MATCH('Retirement Calculator'!A123,'Lorri 401b'!N:N,0),0)</f>
        <v>3859178.5518282945</v>
      </c>
      <c r="S123" s="25">
        <f t="shared" ca="1" si="7"/>
        <v>5119113.4630199531</v>
      </c>
    </row>
    <row r="124" spans="1:19" ht="15.75" customHeight="1" x14ac:dyDescent="0.25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1256754.0284679295</v>
      </c>
      <c r="R124" s="25">
        <f t="array" aca="1" ref="R124" ca="1">INDEX('Lorri 401b'!L:L,MATCH('Retirement Calculator'!A124,'Lorri 401b'!N:N,0),0)</f>
        <v>3853512.9285150226</v>
      </c>
      <c r="S124" s="25">
        <f t="shared" ca="1" si="7"/>
        <v>5110266.9569829516</v>
      </c>
    </row>
    <row r="125" spans="1:19" ht="15.75" customHeight="1" x14ac:dyDescent="0.25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1253559.8920661847</v>
      </c>
      <c r="R125" s="25">
        <f t="array" aca="1" ref="R125" ca="1">INDEX('Lorri 401b'!L:L,MATCH('Retirement Calculator'!A125,'Lorri 401b'!N:N,0),0)</f>
        <v>3847823.6984379455</v>
      </c>
      <c r="S125" s="25">
        <f t="shared" ca="1" si="7"/>
        <v>5101383.5905041303</v>
      </c>
    </row>
    <row r="126" spans="1:19" ht="15.75" customHeight="1" x14ac:dyDescent="0.25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1250352.446762766</v>
      </c>
      <c r="R126" s="25">
        <f t="array" aca="1" ref="R126" ca="1">INDEX('Lorri 401b'!L:L,MATCH('Retirement Calculator'!A126,'Lorri 401b'!N:N,0),0)</f>
        <v>3842110.7632355471</v>
      </c>
      <c r="S126" s="25">
        <f t="shared" ca="1" si="7"/>
        <v>5092463.2099983133</v>
      </c>
    </row>
    <row r="127" spans="1:19" ht="15.75" customHeight="1" x14ac:dyDescent="0.25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1247131.6371039164</v>
      </c>
      <c r="R127" s="25">
        <f t="array" aca="1" ref="R127" ca="1">INDEX('Lorri 401b'!L:L,MATCH('Retirement Calculator'!A127,'Lorri 401b'!N:N,0),0)</f>
        <v>3836374.0241364725</v>
      </c>
      <c r="S127" s="25">
        <f t="shared" ca="1" si="7"/>
        <v>5083505.6612403886</v>
      </c>
    </row>
    <row r="128" spans="1:19" ht="15.75" customHeight="1" x14ac:dyDescent="0.25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1243897.4074048216</v>
      </c>
      <c r="R128" s="25">
        <f t="array" aca="1" ref="R128" ca="1">INDEX('Lorri 401b'!L:L,MATCH('Retirement Calculator'!A128,'Lorri 401b'!N:N,0),0)</f>
        <v>3830613.3819578183</v>
      </c>
      <c r="S128" s="25">
        <f t="shared" ca="1" si="7"/>
        <v>5074510.7893626401</v>
      </c>
    </row>
    <row r="129" spans="1:19" ht="15.75" customHeight="1" x14ac:dyDescent="0.25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1240649.7017486473</v>
      </c>
      <c r="R129" s="25">
        <f t="array" aca="1" ref="R129" ca="1">INDEX('Lorri 401b'!L:L,MATCH('Retirement Calculator'!A129,'Lorri 401b'!N:N,0),0)</f>
        <v>3824828.7371034194</v>
      </c>
      <c r="S129" s="25">
        <f t="shared" ca="1" si="7"/>
        <v>5065478.4388520662</v>
      </c>
    </row>
    <row r="130" spans="1:19" ht="15.75" customHeight="1" x14ac:dyDescent="0.25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1237388.4639855721</v>
      </c>
      <c r="R130" s="25">
        <f t="array" aca="1" ref="R130" ca="1">INDEX('Lorri 401b'!L:L,MATCH('Retirement Calculator'!A130,'Lorri 401b'!N:N,0),0)</f>
        <v>3819019.9895621273</v>
      </c>
      <c r="S130" s="25">
        <f t="shared" ca="1" si="7"/>
        <v>5056408.4535476994</v>
      </c>
    </row>
    <row r="131" spans="1:19" ht="15.75" customHeight="1" x14ac:dyDescent="0.25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1234113.6377318176</v>
      </c>
      <c r="R131" s="25">
        <f t="array" aca="1" ref="R131" ca="1">INDEX('Lorri 401b'!L:L,MATCH('Retirement Calculator'!A131,'Lorri 401b'!N:N,0),0)</f>
        <v>3813187.0389060797</v>
      </c>
      <c r="S131" s="25">
        <f t="shared" ca="1" si="7"/>
        <v>5047300.6766378973</v>
      </c>
    </row>
    <row r="132" spans="1:19" ht="15.75" customHeight="1" x14ac:dyDescent="0.25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1230825.1663686724</v>
      </c>
      <c r="R132" s="25">
        <f t="array" aca="1" ref="R132" ca="1">INDEX('Lorri 401b'!L:L,MATCH('Retirement Calculator'!A132,'Lorri 401b'!N:N,0),0)</f>
        <v>3807329.7842889656</v>
      </c>
      <c r="S132" s="25">
        <f t="shared" ca="1" si="7"/>
        <v>5038154.9506576378</v>
      </c>
    </row>
    <row r="133" spans="1:19" ht="15.75" customHeight="1" x14ac:dyDescent="0.25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1227522.9930415142</v>
      </c>
      <c r="R133" s="25">
        <f t="array" aca="1" ref="R133" ca="1">INDEX('Lorri 401b'!L:L,MATCH('Retirement Calculator'!A133,'Lorri 401b'!N:N,0),0)</f>
        <v>3801448.1244442803</v>
      </c>
      <c r="S133" s="25">
        <f t="shared" ca="1" si="7"/>
        <v>5028971.1174857942</v>
      </c>
    </row>
    <row r="134" spans="1:19" ht="15.75" customHeight="1" x14ac:dyDescent="0.25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1224207.060658826</v>
      </c>
      <c r="R134" s="25">
        <f t="array" aca="1" ref="R134" ca="1">INDEX('Lorri 401b'!L:L,MATCH('Retirement Calculator'!A134,'Lorri 401b'!N:N,0),0)</f>
        <v>3795541.9576835753</v>
      </c>
      <c r="S134" s="25">
        <f t="shared" ca="1" si="7"/>
        <v>5019749.0183424018</v>
      </c>
    </row>
    <row r="135" spans="1:19" ht="15.75" customHeight="1" x14ac:dyDescent="0.25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1220877.31189121</v>
      </c>
      <c r="R135" s="25">
        <f t="array" aca="1" ref="R135" ca="1">INDEX('Lorri 401b'!L:L,MATCH('Retirement Calculator'!A135,'Lorri 401b'!N:N,0),0)</f>
        <v>3789611.1818947005</v>
      </c>
      <c r="S135" s="25">
        <f t="shared" ca="1" si="7"/>
        <v>5010488.4937859103</v>
      </c>
    </row>
    <row r="136" spans="1:19" ht="15.75" customHeight="1" x14ac:dyDescent="0.25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1217533.6891703957</v>
      </c>
      <c r="R136" s="25">
        <f t="array" aca="1" ref="R136" ca="1">INDEX('Lorri 401b'!L:L,MATCH('Retirement Calculator'!A136,'Lorri 401b'!N:N,0),0)</f>
        <v>3783655.6945400387</v>
      </c>
      <c r="S136" s="25">
        <f t="shared" ca="1" si="7"/>
        <v>5001189.3837104347</v>
      </c>
    </row>
    <row r="137" spans="1:19" ht="15.75" customHeight="1" x14ac:dyDescent="0.25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1214176.1346882447</v>
      </c>
      <c r="R137" s="25">
        <f t="array" aca="1" ref="R137" ca="1">INDEX('Lorri 401b'!L:L,MATCH('Retirement Calculator'!A137,'Lorri 401b'!N:N,0),0)</f>
        <v>3777675.3926547328</v>
      </c>
      <c r="S137" s="25">
        <f t="shared" ca="1" si="7"/>
        <v>4991851.527342977</v>
      </c>
    </row>
    <row r="138" spans="1:19" ht="15.75" customHeight="1" x14ac:dyDescent="0.25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1210804.5903957512</v>
      </c>
      <c r="R138" s="25">
        <f t="array" aca="1" ref="R138" ca="1">INDEX('Lorri 401b'!L:L,MATCH('Retirement Calculator'!A138,'Lorri 401b'!N:N,0),0)</f>
        <v>3771670.1728449045</v>
      </c>
      <c r="S138" s="25">
        <f t="shared" ca="1" si="7"/>
        <v>4982474.7632406559</v>
      </c>
    </row>
    <row r="139" spans="1:19" ht="15.75" customHeight="1" x14ac:dyDescent="0.25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1207418.998002039</v>
      </c>
      <c r="R139" s="25">
        <f t="array" aca="1" ref="R139" ca="1">INDEX('Lorri 401b'!L:L,MATCH('Retirement Calculator'!A139,'Lorri 401b'!N:N,0),0)</f>
        <v>3765639.9312858689</v>
      </c>
      <c r="S139" s="25">
        <f t="shared" ca="1" si="7"/>
        <v>4973058.9292879077</v>
      </c>
    </row>
    <row r="140" spans="1:19" ht="15.75" customHeight="1" x14ac:dyDescent="0.25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1204019.2989733531</v>
      </c>
      <c r="R140" s="25">
        <f t="array" aca="1" ref="R140" ca="1">INDEX('Lorri 401b'!L:L,MATCH('Retirement Calculator'!A140,'Lorri 401b'!N:N,0),0)</f>
        <v>3759584.5637203371</v>
      </c>
      <c r="S140" s="25">
        <f t="shared" ca="1" si="7"/>
        <v>4963603.8626936898</v>
      </c>
    </row>
    <row r="141" spans="1:19" ht="15.75" customHeight="1" x14ac:dyDescent="0.25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1200605.4345320477</v>
      </c>
      <c r="R141" s="25">
        <f t="array" aca="1" ref="R141" ca="1">INDEX('Lorri 401b'!L:L,MATCH('Retirement Calculator'!A141,'Lorri 401b'!N:N,0),0)</f>
        <v>3753503.9654566157</v>
      </c>
      <c r="S141" s="25">
        <f t="shared" ca="1" si="7"/>
        <v>4954109.3999886634</v>
      </c>
    </row>
    <row r="142" spans="1:19" ht="15.75" customHeight="1" x14ac:dyDescent="0.25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1197177.34565557</v>
      </c>
      <c r="R142" s="25">
        <f t="array" aca="1" ref="R142" ca="1">INDEX('Lorri 401b'!L:L,MATCH('Retirement Calculator'!A142,'Lorri 401b'!N:N,0),0)</f>
        <v>3747398.0313667953</v>
      </c>
      <c r="S142" s="25">
        <f t="shared" ca="1" si="7"/>
        <v>4944575.3770223651</v>
      </c>
    </row>
    <row r="143" spans="1:19" ht="15.75" customHeight="1" x14ac:dyDescent="0.25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1193734.9730754404</v>
      </c>
      <c r="R143" s="25">
        <f t="array" aca="1" ref="R143" ca="1">INDEX('Lorri 401b'!L:L,MATCH('Retirement Calculator'!A143,'Lorri 401b'!N:N,0),0)</f>
        <v>3741266.6558849341</v>
      </c>
      <c r="S143" s="25">
        <f t="shared" ca="1" si="7"/>
        <v>4935001.6289603747</v>
      </c>
    </row>
    <row r="144" spans="1:19" ht="15.75" customHeight="1" x14ac:dyDescent="0.25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1190278.257276227</v>
      </c>
      <c r="R144" s="25">
        <f t="array" aca="1" ref="R144" ca="1">INDEX('Lorri 401b'!L:L,MATCH('Retirement Calculator'!A144,'Lorri 401b'!N:N,0),0)</f>
        <v>3735109.7330052317</v>
      </c>
      <c r="S144" s="25">
        <f t="shared" ca="1" si="7"/>
        <v>4925387.9902814589</v>
      </c>
    </row>
    <row r="145" spans="1:19" ht="15.75" customHeight="1" x14ac:dyDescent="0.25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1186807.138494517</v>
      </c>
      <c r="R145" s="25">
        <f t="array" aca="1" ref="R145" ca="1">INDEX('Lorri 401b'!L:L,MATCH('Retirement Calculator'!A145,'Lorri 401b'!N:N,0),0)</f>
        <v>3728927.1562801972</v>
      </c>
      <c r="S145" s="25">
        <f t="shared" ca="1" si="7"/>
        <v>4915734.2947747139</v>
      </c>
    </row>
    <row r="146" spans="1:19" ht="15.75" customHeight="1" x14ac:dyDescent="0.25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1183321.5567178831</v>
      </c>
      <c r="R146" s="25">
        <f t="array" aca="1" ref="R146" ca="1">INDEX('Lorri 401b'!L:L,MATCH('Retirement Calculator'!A146,'Lorri 401b'!N:N,0),0)</f>
        <v>3722718.8188188085</v>
      </c>
      <c r="S146" s="25">
        <f t="shared" ca="1" si="7"/>
        <v>4906040.3755366914</v>
      </c>
    </row>
    <row r="147" spans="1:19" ht="15.75" customHeight="1" x14ac:dyDescent="0.25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1179821.4516838465</v>
      </c>
      <c r="R147" s="25">
        <f t="array" aca="1" ref="R147" ca="1">INDEX('Lorri 401b'!L:L,MATCH('Retirement Calculator'!A147,'Lorri 401b'!N:N,0),0)</f>
        <v>3716484.6132846638</v>
      </c>
      <c r="S147" s="25">
        <f t="shared" ca="1" si="7"/>
        <v>4896306.0649685105</v>
      </c>
    </row>
    <row r="148" spans="1:19" ht="15.75" customHeight="1" x14ac:dyDescent="0.25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1176306.7628788347</v>
      </c>
      <c r="R148" s="25">
        <f t="array" aca="1" ref="R148" ca="1">INDEX('Lorri 401b'!L:L,MATCH('Retirement Calculator'!A148,'Lorri 401b'!N:N,0),0)</f>
        <v>3710224.4318941268</v>
      </c>
      <c r="S148" s="25">
        <f t="shared" ca="1" si="7"/>
        <v>4886531.1947729615</v>
      </c>
    </row>
    <row r="149" spans="1:19" ht="15.75" customHeight="1" x14ac:dyDescent="0.25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1172777.4295371354</v>
      </c>
      <c r="R149" s="25">
        <f t="array" aca="1" ref="R149" ca="1">INDEX('Lorri 401b'!L:L,MATCH('Retirement Calculator'!A149,'Lorri 401b'!N:N,0),0)</f>
        <v>3703938.166414463</v>
      </c>
      <c r="S149" s="25">
        <f t="shared" ca="1" si="7"/>
        <v>4876715.5959515981</v>
      </c>
    </row>
    <row r="150" spans="1:19" ht="15.75" customHeight="1" x14ac:dyDescent="0.25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1169233.3906398457</v>
      </c>
      <c r="R150" s="25">
        <f t="array" aca="1" ref="R150" ca="1">INDEX('Lorri 401b'!L:L,MATCH('Retirement Calculator'!A150,'Lorri 401b'!N:N,0),0)</f>
        <v>3697625.7081619669</v>
      </c>
      <c r="S150" s="25">
        <f t="shared" ca="1" si="7"/>
        <v>4866859.0988018122</v>
      </c>
    </row>
    <row r="151" spans="1:19" ht="15.75" customHeight="1" x14ac:dyDescent="0.25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1165674.5849138172</v>
      </c>
      <c r="R151" s="25">
        <f t="array" aca="1" ref="R151" ca="1">INDEX('Lorri 401b'!L:L,MATCH('Retirement Calculator'!A151,'Lorri 401b'!N:N,0),0)</f>
        <v>3691286.9480000855</v>
      </c>
      <c r="S151" s="25">
        <f t="shared" ca="1" si="7"/>
        <v>4856961.5329139028</v>
      </c>
    </row>
    <row r="152" spans="1:19" ht="15.75" customHeight="1" x14ac:dyDescent="0.25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1162100.950830597</v>
      </c>
      <c r="R152" s="25">
        <f t="array" aca="1" ref="R152" ca="1">INDEX('Lorri 401b'!L:L,MATCH('Retirement Calculator'!A152,'Lorri 401b'!N:N,0),0)</f>
        <v>3684921.7763375295</v>
      </c>
      <c r="S152" s="25">
        <f t="shared" ca="1" si="7"/>
        <v>4847022.727168126</v>
      </c>
    </row>
    <row r="153" spans="1:19" ht="15.75" customHeight="1" x14ac:dyDescent="0.25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1158512.4266053634</v>
      </c>
      <c r="R153" s="25">
        <f t="array" aca="1" ref="R153" ca="1">INDEX('Lorri 401b'!L:L,MATCH('Retirement Calculator'!A153,'Lorri 401b'!N:N,0),0)</f>
        <v>3678530.0831263796</v>
      </c>
      <c r="S153" s="25">
        <f t="shared" ca="1" si="7"/>
        <v>4837042.5097317435</v>
      </c>
    </row>
    <row r="154" spans="1:19" ht="15.75" customHeight="1" x14ac:dyDescent="0.25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1154908.950195858</v>
      </c>
      <c r="R154" s="25">
        <f t="array" aca="1" ref="R154" ca="1">INDEX('Lorri 401b'!L:L,MATCH('Retirement Calculator'!A154,'Lorri 401b'!N:N,0),0)</f>
        <v>3672111.7578601833</v>
      </c>
      <c r="S154" s="25">
        <f t="shared" ca="1" si="7"/>
        <v>4827020.708056041</v>
      </c>
    </row>
    <row r="155" spans="1:19" ht="15.75" customHeight="1" x14ac:dyDescent="0.25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1151290.4593013129</v>
      </c>
      <c r="R155" s="25">
        <f t="array" aca="1" ref="R155" ca="1">INDEX('Lorri 401b'!L:L,MATCH('Retirement Calculator'!A155,'Lorri 401b'!N:N,0),0)</f>
        <v>3665666.6895720446</v>
      </c>
      <c r="S155" s="25">
        <f t="shared" ca="1" si="7"/>
        <v>4816957.1488733571</v>
      </c>
    </row>
    <row r="156" spans="1:19" ht="15.75" customHeight="1" x14ac:dyDescent="0.25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1147656.8913613739</v>
      </c>
      <c r="R156" s="25">
        <f t="array" aca="1" ref="R156" ca="1">INDEX('Lorri 401b'!L:L,MATCH('Retirement Calculator'!A156,'Lorri 401b'!N:N,0),0)</f>
        <v>3659194.7668327051</v>
      </c>
      <c r="S156" s="25">
        <f t="shared" ca="1" si="7"/>
        <v>4806851.6581940791</v>
      </c>
    </row>
    <row r="157" spans="1:19" ht="15.75" customHeight="1" x14ac:dyDescent="0.25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1144008.1835550186</v>
      </c>
      <c r="R157" s="25">
        <f t="array" aca="1" ref="R157" ca="1">INDEX('Lorri 401b'!L:L,MATCH('Retirement Calculator'!A157,'Lorri 401b'!N:N,0),0)</f>
        <v>3652695.8777486184</v>
      </c>
      <c r="S157" s="25">
        <f t="shared" ca="1" si="7"/>
        <v>4796704.061303637</v>
      </c>
    </row>
    <row r="158" spans="1:19" ht="15.75" customHeight="1" x14ac:dyDescent="0.25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1140344.27279947</v>
      </c>
      <c r="R158" s="25">
        <f t="array" aca="1" ref="R158" ca="1">INDEX('Lorri 401b'!L:L,MATCH('Retirement Calculator'!A158,'Lorri 401b'!N:N,0),0)</f>
        <v>3646169.9099600147</v>
      </c>
      <c r="S158" s="25">
        <f t="shared" ca="1" si="7"/>
        <v>4786514.1827594843</v>
      </c>
    </row>
    <row r="159" spans="1:19" ht="15.75" customHeight="1" x14ac:dyDescent="0.25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1136665.0957491067</v>
      </c>
      <c r="R159" s="25">
        <f t="array" aca="1" ref="R159" ca="1">INDEX('Lorri 401b'!L:L,MATCH('Retirement Calculator'!A159,'Lorri 401b'!N:N,0),0)</f>
        <v>3639616.7506389585</v>
      </c>
      <c r="S159" s="25">
        <f t="shared" ca="1" si="7"/>
        <v>4776281.8463880653</v>
      </c>
    </row>
    <row r="160" spans="1:19" ht="15.75" customHeight="1" x14ac:dyDescent="0.25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1132970.5887943669</v>
      </c>
      <c r="R160" s="25">
        <f t="array" aca="1" ref="R160" ca="1">INDEX('Lorri 401b'!L:L,MATCH('Retirement Calculator'!A160,'Lorri 401b'!N:N,0),0)</f>
        <v>3633036.2864873977</v>
      </c>
      <c r="S160" s="25">
        <f t="shared" ca="1" si="7"/>
        <v>4766006.8752817642</v>
      </c>
    </row>
    <row r="161" spans="1:19" ht="15.75" customHeight="1" x14ac:dyDescent="0.25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1129260.688060649</v>
      </c>
      <c r="R161" s="25">
        <f t="array" aca="1" ref="R161" ca="1">INDEX('Lorri 401b'!L:L,MATCH('Retirement Calculator'!A161,'Lorri 401b'!N:N,0),0)</f>
        <v>3626428.4037352055</v>
      </c>
      <c r="S161" s="25">
        <f t="shared" ca="1" si="7"/>
        <v>4755689.0917958543</v>
      </c>
    </row>
    <row r="162" spans="1:19" ht="15.75" customHeight="1" x14ac:dyDescent="0.25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1125535.3294072072</v>
      </c>
      <c r="R162" s="25">
        <f t="array" aca="1" ref="R162" ca="1">INDEX('Lorri 401b'!L:L,MATCH('Retirement Calculator'!A162,'Lorri 401b'!N:N,0),0)</f>
        <v>3619792.9881382128</v>
      </c>
      <c r="S162" s="25">
        <f t="shared" ca="1" si="7"/>
        <v>4745328.3175454196</v>
      </c>
    </row>
    <row r="163" spans="1:19" ht="15.75" customHeight="1" x14ac:dyDescent="0.25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1121794.4484260427</v>
      </c>
      <c r="R163" s="25">
        <f t="array" aca="1" ref="R163" ca="1">INDEX('Lorri 401b'!L:L,MATCH('Retirement Calculator'!A163,'Lorri 401b'!N:N,0),0)</f>
        <v>3613129.9249762325</v>
      </c>
      <c r="S163" s="25">
        <f t="shared" ca="1" si="7"/>
        <v>4734924.3734022751</v>
      </c>
    </row>
    <row r="164" spans="1:19" ht="15.75" customHeight="1" x14ac:dyDescent="0.25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1118037.9804407901</v>
      </c>
      <c r="R164" s="25">
        <f t="array" aca="1" ref="R164" ca="1">INDEX('Lorri 401b'!L:L,MATCH('Retirement Calculator'!A164,'Lorri 401b'!N:N,0),0)</f>
        <v>3606439.0990510774</v>
      </c>
      <c r="S164" s="25">
        <f t="shared" ca="1" si="7"/>
        <v>4724477.0794918677</v>
      </c>
    </row>
    <row r="165" spans="1:19" ht="15.75" customHeight="1" x14ac:dyDescent="0.25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1114265.8605055988</v>
      </c>
      <c r="R165" s="25">
        <f t="array" aca="1" ref="R165" ca="1">INDEX('Lorri 401b'!L:L,MATCH('Retirement Calculator'!A165,'Lorri 401b'!N:N,0),0)</f>
        <v>3599720.3946845671</v>
      </c>
      <c r="S165" s="25">
        <f t="shared" ca="1" si="7"/>
        <v>4713986.2551901657</v>
      </c>
    </row>
    <row r="166" spans="1:19" ht="15.75" customHeight="1" x14ac:dyDescent="0.25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1110478.023404011</v>
      </c>
      <c r="R166" s="25">
        <f t="array" aca="1" ref="R166" ca="1">INDEX('Lorri 401b'!L:L,MATCH('Retirement Calculator'!A166,'Lorri 401b'!N:N,0),0)</f>
        <v>3592973.6957165301</v>
      </c>
      <c r="S166" s="25">
        <f t="shared" ca="1" si="7"/>
        <v>4703451.7191205416</v>
      </c>
    </row>
    <row r="167" spans="1:19" ht="15.75" customHeight="1" x14ac:dyDescent="0.25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1106674.4036478333</v>
      </c>
      <c r="R167" s="25">
        <f t="array" aca="1" ref="R167" ca="1">INDEX('Lorri 401b'!L:L,MATCH('Retirement Calculator'!A167,'Lorri 401b'!N:N,0),0)</f>
        <v>3586198.8855027929</v>
      </c>
      <c r="S167" s="25">
        <f t="shared" ca="1" si="7"/>
        <v>4692873.2891506264</v>
      </c>
    </row>
    <row r="168" spans="1:19" ht="15.75" customHeight="1" x14ac:dyDescent="0.25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1102854.9354760048</v>
      </c>
      <c r="R168" s="25">
        <f t="array" aca="1" ref="R168" ca="1">INDEX('Lorri 401b'!L:L,MATCH('Retirement Calculator'!A168,'Lorri 401b'!N:N,0),0)</f>
        <v>3579395.8469131649</v>
      </c>
      <c r="S168" s="25">
        <f t="shared" ca="1" si="7"/>
        <v>4682250.7823891696</v>
      </c>
    </row>
    <row r="169" spans="1:19" ht="15.75" customHeight="1" x14ac:dyDescent="0.25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1099019.5528534604</v>
      </c>
      <c r="R169" s="25">
        <f t="array" aca="1" ref="R169" ca="1">INDEX('Lorri 401b'!L:L,MATCH('Retirement Calculator'!A169,'Lorri 401b'!N:N,0),0)</f>
        <v>3572564.4623294137</v>
      </c>
      <c r="S169" s="25">
        <f t="shared" ca="1" si="7"/>
        <v>4671584.0151828742</v>
      </c>
    </row>
    <row r="170" spans="1:19" ht="15.75" customHeight="1" x14ac:dyDescent="0.25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1095168.1894699887</v>
      </c>
      <c r="R170" s="25">
        <f t="array" aca="1" ref="R170" ca="1">INDEX('Lorri 401b'!L:L,MATCH('Retirement Calculator'!A170,'Lorri 401b'!N:N,0),0)</f>
        <v>3565704.6136432299</v>
      </c>
      <c r="S170" s="25">
        <f t="shared" ca="1" si="7"/>
        <v>4660872.8031132184</v>
      </c>
    </row>
    <row r="171" spans="1:19" ht="15.75" customHeight="1" x14ac:dyDescent="0.25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1091300.7787390859</v>
      </c>
      <c r="R171" s="25">
        <f t="array" aca="1" ref="R171" ca="1">INDEX('Lorri 401b'!L:L,MATCH('Retirement Calculator'!A171,'Lorri 401b'!N:N,0),0)</f>
        <v>3558816.1822541873</v>
      </c>
      <c r="S171" s="25">
        <f t="shared" ca="1" si="7"/>
        <v>4650116.9609932732</v>
      </c>
    </row>
    <row r="172" spans="1:19" ht="15.75" customHeight="1" x14ac:dyDescent="0.25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1087417.2537968042</v>
      </c>
      <c r="R172" s="25">
        <f t="array" aca="1" ref="R172" ca="1">INDEX('Lorri 401b'!L:L,MATCH('Retirement Calculator'!A172,'Lorri 401b'!N:N,0),0)</f>
        <v>3551899.04906769</v>
      </c>
      <c r="S172" s="25">
        <f t="shared" ca="1" si="7"/>
        <v>4639316.3028644938</v>
      </c>
    </row>
    <row r="173" spans="1:19" ht="15.75" customHeight="1" x14ac:dyDescent="0.25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1083517.5475005964</v>
      </c>
      <c r="R173" s="25">
        <f t="array" aca="1" ref="R173" ca="1">INDEX('Lorri 401b'!L:L,MATCH('Retirement Calculator'!A173,'Lorri 401b'!N:N,0),0)</f>
        <v>3544953.094492916</v>
      </c>
      <c r="S173" s="25">
        <f t="shared" ca="1" si="7"/>
        <v>4628470.6419935124</v>
      </c>
    </row>
    <row r="174" spans="1:19" ht="15.75" customHeight="1" x14ac:dyDescent="0.25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1079601.5924281545</v>
      </c>
      <c r="R174" s="25">
        <f t="array" aca="1" ref="R174" ca="1">INDEX('Lorri 401b'!L:L,MATCH('Retirement Calculator'!A174,'Lorri 401b'!N:N,0),0)</f>
        <v>3537978.1984407469</v>
      </c>
      <c r="S174" s="25">
        <f t="shared" ca="1" si="7"/>
        <v>4617579.7908689016</v>
      </c>
    </row>
    <row r="175" spans="1:19" ht="15.75" customHeight="1" x14ac:dyDescent="0.25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1075669.320876244</v>
      </c>
      <c r="R175" s="25">
        <f t="array" aca="1" ref="R175" ca="1">INDEX('Lorri 401b'!L:L,MATCH('Retirement Calculator'!A175,'Lorri 401b'!N:N,0),0)</f>
        <v>3530974.2403216939</v>
      </c>
      <c r="S175" s="25">
        <f t="shared" ca="1" si="7"/>
        <v>4606643.5611979384</v>
      </c>
    </row>
    <row r="176" spans="1:19" ht="15.75" customHeight="1" x14ac:dyDescent="0.25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1071720.664859534</v>
      </c>
      <c r="R176" s="25">
        <f t="array" aca="1" ref="R176" ca="1">INDEX('Lorri 401b'!L:L,MATCH('Retirement Calculator'!A176,'Lorri 401b'!N:N,0),0)</f>
        <v>3523941.0990438112</v>
      </c>
      <c r="S176" s="25">
        <f t="shared" ca="1" si="7"/>
        <v>4595661.763903345</v>
      </c>
    </row>
    <row r="177" spans="1:19" ht="15.75" customHeight="1" x14ac:dyDescent="0.25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1067755.556109421</v>
      </c>
      <c r="R177" s="25">
        <f t="array" aca="1" ref="R177" ca="1">INDEX('Lorri 401b'!L:L,MATCH('Retirement Calculator'!A177,'Lorri 401b'!N:N,0),0)</f>
        <v>3516878.653010604</v>
      </c>
      <c r="S177" s="25">
        <f t="shared" ca="1" si="7"/>
        <v>4584634.2091200249</v>
      </c>
    </row>
    <row r="178" spans="1:19" ht="15.75" customHeight="1" x14ac:dyDescent="0.25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1063773.9260728492</v>
      </c>
      <c r="R178" s="25">
        <f t="array" aca="1" ref="R178" ca="1">INDEX('Lorri 401b'!L:L,MATCH('Retirement Calculator'!A178,'Lorri 401b'!N:N,0),0)</f>
        <v>3509786.780118925</v>
      </c>
      <c r="S178" s="25">
        <f t="shared" ca="1" si="7"/>
        <v>4573560.7061917745</v>
      </c>
    </row>
    <row r="179" spans="1:19" ht="15.75" customHeight="1" x14ac:dyDescent="0.25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1059775.7059111251</v>
      </c>
      <c r="R179" s="25">
        <f t="array" aca="1" ref="R179" ca="1">INDEX('Lorri 401b'!L:L,MATCH('Retirement Calculator'!A179,'Lorri 401b'!N:N,0),0)</f>
        <v>3502665.3577568643</v>
      </c>
      <c r="S179" s="25">
        <f t="shared" ca="1" si="7"/>
        <v>4562441.0636679893</v>
      </c>
    </row>
    <row r="180" spans="1:19" ht="15.75" customHeight="1" x14ac:dyDescent="0.25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1055760.8264987271</v>
      </c>
      <c r="R180" s="25">
        <f t="array" aca="1" ref="R180" ca="1">INDEX('Lorri 401b'!L:L,MATCH('Retirement Calculator'!A180,'Lorri 401b'!N:N,0),0)</f>
        <v>3495514.2628016281</v>
      </c>
      <c r="S180" s="25">
        <f t="shared" ca="1" si="7"/>
        <v>4551275.0893003549</v>
      </c>
    </row>
    <row r="181" spans="1:19" ht="15.75" customHeight="1" x14ac:dyDescent="0.25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1051729.2184221107</v>
      </c>
      <c r="R181" s="25">
        <f t="array" aca="1" ref="R181" ca="1">INDEX('Lorri 401b'!L:L,MATCH('Retirement Calculator'!A181,'Lorri 401b'!N:N,0),0)</f>
        <v>3488333.3716174117</v>
      </c>
      <c r="S181" s="25">
        <f t="shared" ca="1" si="7"/>
        <v>4540062.5900395224</v>
      </c>
    </row>
    <row r="182" spans="1:19" ht="15.75" customHeight="1" x14ac:dyDescent="0.25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1047680.8119785084</v>
      </c>
      <c r="R182" s="25">
        <f t="array" aca="1" ref="R182" ca="1">INDEX('Lorri 401b'!L:L,MATCH('Retirement Calculator'!A182,'Lorri 401b'!N:N,0),0)</f>
        <v>3481122.5600532615</v>
      </c>
      <c r="S182" s="25">
        <f t="shared" ca="1" si="7"/>
        <v>4528803.3720317697</v>
      </c>
    </row>
    <row r="183" spans="1:19" ht="15.75" customHeight="1" x14ac:dyDescent="0.25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1043615.5371747244</v>
      </c>
      <c r="R183" s="25">
        <f t="array" aca="1" ref="R183" ca="1">INDEX('Lorri 401b'!L:L,MATCH('Retirement Calculator'!A183,'Lorri 401b'!N:N,0),0)</f>
        <v>3473881.703440927</v>
      </c>
      <c r="S183" s="25">
        <f t="shared" ca="1" si="7"/>
        <v>4517497.240615651</v>
      </c>
    </row>
    <row r="184" spans="1:19" ht="15.75" customHeight="1" x14ac:dyDescent="0.25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1039533.3237259246</v>
      </c>
      <c r="R184" s="25">
        <f t="array" aca="1" ref="R184" ca="1">INDEX('Lorri 401b'!L:L,MATCH('Retirement Calculator'!A184,'Lorri 401b'!N:N,0),0)</f>
        <v>3466610.6765927081</v>
      </c>
      <c r="S184" s="25">
        <f t="shared" ca="1" si="7"/>
        <v>4506144.0003186325</v>
      </c>
    </row>
    <row r="185" spans="1:19" ht="15.75" customHeight="1" x14ac:dyDescent="0.25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1035434.1010544215</v>
      </c>
      <c r="R185" s="25">
        <f t="array" aca="1" ref="R185" ca="1">INDEX('Lorri 401b'!L:L,MATCH('Retirement Calculator'!A185,'Lorri 401b'!N:N,0),0)</f>
        <v>3459309.3537992882</v>
      </c>
      <c r="S185" s="25">
        <f t="shared" ca="1" si="7"/>
        <v>4494743.4548537098</v>
      </c>
    </row>
    <row r="186" spans="1:19" ht="15.75" customHeight="1" x14ac:dyDescent="0.25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1031317.7982884538</v>
      </c>
      <c r="R186" s="25">
        <f t="array" aca="1" ref="R186" ca="1">INDEX('Lorri 401b'!L:L,MATCH('Retirement Calculator'!A186,'Lorri 401b'!N:N,0),0)</f>
        <v>3451977.6088275621</v>
      </c>
      <c r="S186" s="25">
        <f t="shared" ca="1" si="7"/>
        <v>4483295.4071160164</v>
      </c>
    </row>
    <row r="187" spans="1:19" ht="15.75" customHeight="1" x14ac:dyDescent="0.25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1027184.3442609613</v>
      </c>
      <c r="R187" s="25">
        <f t="array" aca="1" ref="R187" ca="1">INDEX('Lorri 401b'!L:L,MATCH('Retirement Calculator'!A187,'Lorri 401b'!N:N,0),0)</f>
        <v>3444615.3149184538</v>
      </c>
      <c r="S187" s="25">
        <f t="shared" ca="1" si="7"/>
        <v>4471799.6591794156</v>
      </c>
    </row>
    <row r="188" spans="1:19" ht="15.75" customHeight="1" x14ac:dyDescent="0.25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1023033.6675083542</v>
      </c>
      <c r="R188" s="25">
        <f t="array" aca="1" ref="R188" ca="1">INDEX('Lorri 401b'!L:L,MATCH('Retirement Calculator'!A188,'Lorri 401b'!N:N,0),0)</f>
        <v>3437222.3447847245</v>
      </c>
      <c r="S188" s="25">
        <f t="shared" ca="1" si="7"/>
        <v>4460256.0122930789</v>
      </c>
    </row>
    <row r="189" spans="1:19" ht="15.75" customHeight="1" x14ac:dyDescent="0.25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1018865.6962692778</v>
      </c>
      <c r="R189" s="25">
        <f t="array" aca="1" ref="R189" ca="1">INDEX('Lorri 401b'!L:L,MATCH('Retirement Calculator'!A189,'Lorri 401b'!N:N,0),0)</f>
        <v>3429798.5706087714</v>
      </c>
      <c r="S189" s="25">
        <f t="shared" ca="1" si="7"/>
        <v>4448664.2668780489</v>
      </c>
    </row>
    <row r="190" spans="1:19" ht="15.75" customHeight="1" x14ac:dyDescent="0.25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1014680.358483372</v>
      </c>
      <c r="R190" s="25">
        <f t="array" aca="1" ref="R190" ca="1">INDEX('Lorri 401b'!L:L,MATCH('Retirement Calculator'!A190,'Lorri 401b'!N:N,0),0)</f>
        <v>3422343.8640404185</v>
      </c>
      <c r="S190" s="25">
        <f t="shared" ca="1" si="7"/>
        <v>4437024.2225237908</v>
      </c>
    </row>
    <row r="191" spans="1:19" ht="15.75" customHeight="1" x14ac:dyDescent="0.25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1010477.581790025</v>
      </c>
      <c r="R191" s="25">
        <f t="array" aca="1" ref="R191" ca="1">INDEX('Lorri 401b'!L:L,MATCH('Retirement Calculator'!A191,'Lorri 401b'!N:N,0),0)</f>
        <v>3414858.0961946975</v>
      </c>
      <c r="S191" s="25">
        <f t="shared" ca="1" si="7"/>
        <v>4425335.6779847229</v>
      </c>
    </row>
    <row r="192" spans="1:19" ht="15.75" customHeight="1" x14ac:dyDescent="0.25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1006257.2935271224</v>
      </c>
      <c r="R192" s="25">
        <f t="array" aca="1" ref="R192" ca="1">INDEX('Lorri 401b'!L:L,MATCH('Retirement Calculator'!A192,'Lorri 401b'!N:N,0),0)</f>
        <v>3407341.137649619</v>
      </c>
      <c r="S192" s="25">
        <f t="shared" ca="1" si="7"/>
        <v>4413598.4311767416</v>
      </c>
    </row>
    <row r="193" spans="1:19" ht="15.75" customHeight="1" x14ac:dyDescent="0.25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1002019.4207297909</v>
      </c>
      <c r="R193" s="25">
        <f t="array" aca="1" ref="R193" ca="1">INDEX('Lorri 401b'!L:L,MATCH('Retirement Calculator'!A193,'Lorri 401b'!N:N,0),0)</f>
        <v>3399792.8584439363</v>
      </c>
      <c r="S193" s="25">
        <f t="shared" ca="1" si="7"/>
        <v>4401812.2791737271</v>
      </c>
    </row>
    <row r="194" spans="1:19" ht="15.75" customHeight="1" x14ac:dyDescent="0.25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997763.89012913732</v>
      </c>
      <c r="R194" s="25">
        <f t="array" aca="1" ref="R194" ca="1">INDEX('Lorri 401b'!L:L,MATCH('Retirement Calculator'!A194,'Lorri 401b'!N:N,0),0)</f>
        <v>3392213.1280748965</v>
      </c>
      <c r="S194" s="25">
        <f t="shared" ca="1" si="7"/>
        <v>4389977.0182040334</v>
      </c>
    </row>
    <row r="195" spans="1:19" ht="15.75" customHeight="1" x14ac:dyDescent="0.25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993490.62815098092</v>
      </c>
      <c r="R195" s="25">
        <f t="array" aca="1" ref="R195" ca="1">INDEX('Lorri 401b'!L:L,MATCH('Retirement Calculator'!A195,'Lorri 401b'!N:N,0),0)</f>
        <v>3384601.8154959856</v>
      </c>
      <c r="S195" s="25">
        <f t="shared" ca="1" si="7"/>
        <v>4378092.4436469665</v>
      </c>
    </row>
    <row r="196" spans="1:19" ht="15.75" customHeight="1" x14ac:dyDescent="0.25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989199.56091458222</v>
      </c>
      <c r="R196" s="25">
        <f t="array" aca="1" ref="R196" ca="1">INDEX('Lorri 401b'!L:L,MATCH('Retirement Calculator'!A196,'Lorri 401b'!N:N,0),0)</f>
        <v>3376958.7891146624</v>
      </c>
      <c r="S196" s="25">
        <f t="shared" ca="1" si="7"/>
        <v>4366158.350029245</v>
      </c>
    </row>
    <row r="197" spans="1:19" ht="15.75" customHeight="1" x14ac:dyDescent="0.25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984890.61423136527</v>
      </c>
      <c r="R197" s="25">
        <f t="array" aca="1" ref="R197" ca="1">INDEX('Lorri 401b'!L:L,MATCH('Retirement Calculator'!A197,'Lorri 401b'!N:N,0),0)</f>
        <v>3369283.916790084</v>
      </c>
      <c r="S197" s="25">
        <f t="shared" ca="1" si="7"/>
        <v>4354174.5310214497</v>
      </c>
    </row>
    <row r="198" spans="1:19" ht="15.75" customHeight="1" x14ac:dyDescent="0.25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980563.71360363485</v>
      </c>
      <c r="R198" s="25">
        <f t="array" aca="1" ref="R198" ca="1">INDEX('Lorri 401b'!L:L,MATCH('Retirement Calculator'!A198,'Lorri 401b'!N:N,0),0)</f>
        <v>3361577.0658308198</v>
      </c>
      <c r="S198" s="25">
        <f t="shared" ca="1" si="7"/>
        <v>4342140.7794344546</v>
      </c>
    </row>
    <row r="199" spans="1:19" ht="15.75" customHeight="1" x14ac:dyDescent="0.25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976218.78422328888</v>
      </c>
      <c r="R199" s="25">
        <f t="array" aca="1" ref="R199" ca="1">INDEX('Lorri 401b'!L:L,MATCH('Retirement Calculator'!A199,'Lorri 401b'!N:N,0),0)</f>
        <v>3353838.1029925584</v>
      </c>
      <c r="S199" s="25">
        <f t="shared" ca="1" si="7"/>
        <v>4330056.8872158471</v>
      </c>
    </row>
    <row r="200" spans="1:19" ht="15.75" customHeight="1" x14ac:dyDescent="0.25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971855.75097052485</v>
      </c>
      <c r="R200" s="25">
        <f t="array" aca="1" ref="R200" ca="1">INDEX('Lorri 401b'!L:L,MATCH('Retirement Calculator'!A200,'Lorri 401b'!N:N,0),0)</f>
        <v>3346066.8944758046</v>
      </c>
      <c r="S200" s="25">
        <f t="shared" ca="1" si="7"/>
        <v>4317922.6454463294</v>
      </c>
    </row>
    <row r="201" spans="1:19" ht="15.75" customHeight="1" x14ac:dyDescent="0.25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967474.53841254092</v>
      </c>
      <c r="R201" s="25">
        <f t="array" aca="1" ref="R201" ca="1">INDEX('Lorri 401b'!L:L,MATCH('Retirement Calculator'!A201,'Lorri 401b'!N:N,0),0)</f>
        <v>3338263.3059235644</v>
      </c>
      <c r="S201" s="25">
        <f t="shared" ca="1" si="7"/>
        <v>4305737.8443361055</v>
      </c>
    </row>
    <row r="202" spans="1:19" ht="15.75" customHeight="1" x14ac:dyDescent="0.25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963075.07080223202</v>
      </c>
      <c r="R202" s="25">
        <f t="array" aca="1" ref="R202" ca="1">INDEX('Lorri 401b'!L:L,MATCH('Retirement Calculator'!A202,'Lorri 401b'!N:N,0),0)</f>
        <v>3330427.202419023</v>
      </c>
      <c r="S202" s="25">
        <f t="shared" ca="1" si="7"/>
        <v>4293502.2732212553</v>
      </c>
    </row>
    <row r="203" spans="1:19" ht="15.75" customHeight="1" x14ac:dyDescent="0.25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958657.27207688021</v>
      </c>
      <c r="R203" s="25">
        <f t="array" aca="1" ref="R203" ca="1">INDEX('Lorri 401b'!L:L,MATCH('Retirement Calculator'!A203,'Lorri 401b'!N:N,0),0)</f>
        <v>3322558.4484832129</v>
      </c>
      <c r="S203" s="25">
        <f t="shared" ca="1" si="7"/>
        <v>4281215.7205600934</v>
      </c>
    </row>
    <row r="204" spans="1:19" ht="15.75" customHeight="1" x14ac:dyDescent="0.25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954221.06585683941</v>
      </c>
      <c r="R204" s="25">
        <f t="array" aca="1" ref="R204" ca="1">INDEX('Lorri 401b'!L:L,MATCH('Retirement Calculator'!A204,'Lorri 401b'!N:N,0),0)</f>
        <v>3314656.90807267</v>
      </c>
      <c r="S204" s="25">
        <f t="shared" ca="1" si="7"/>
        <v>4268877.9739295095</v>
      </c>
    </row>
    <row r="205" spans="1:19" ht="15.75" customHeight="1" x14ac:dyDescent="0.25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949766.37544421514</v>
      </c>
      <c r="R205" s="25">
        <f t="array" aca="1" ref="R205" ca="1">INDEX('Lorri 401b'!L:L,MATCH('Retirement Calculator'!A205,'Lorri 401b'!N:N,0),0)</f>
        <v>3306722.444577083</v>
      </c>
      <c r="S205" s="25">
        <f t="shared" ca="1" si="7"/>
        <v>4256488.8200212978</v>
      </c>
    </row>
    <row r="206" spans="1:19" ht="15.75" customHeight="1" x14ac:dyDescent="0.25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945293.12382153829</v>
      </c>
      <c r="R206" s="25">
        <f t="array" aca="1" ref="R206" ca="1">INDEX('Lorri 401b'!L:L,MATCH('Retirement Calculator'!A206,'Lorri 401b'!N:N,0),0)</f>
        <v>3298754.9208169314</v>
      </c>
      <c r="S206" s="25">
        <f t="shared" ca="1" si="7"/>
        <v>4244048.0446384698</v>
      </c>
    </row>
    <row r="207" spans="1:19" ht="15.75" customHeight="1" x14ac:dyDescent="0.25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940801.2336504336</v>
      </c>
      <c r="R207" s="25">
        <f t="array" aca="1" ref="R207" ca="1">INDEX('Lorri 401b'!L:L,MATCH('Retirement Calculator'!A207,'Lorri 401b'!N:N,0),0)</f>
        <v>3290754.1990411123</v>
      </c>
      <c r="S207" s="25">
        <f t="shared" ca="1" si="7"/>
        <v>4231555.4326915462</v>
      </c>
    </row>
    <row r="208" spans="1:19" ht="15.75" customHeight="1" x14ac:dyDescent="0.25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936290.6272702826</v>
      </c>
      <c r="R208" s="25">
        <f t="array" aca="1" ref="R208" ca="1">INDEX('Lorri 401b'!L:L,MATCH('Retirement Calculator'!A208,'Lorri 401b'!N:N,0),0)</f>
        <v>3282720.1409245608</v>
      </c>
      <c r="S208" s="25">
        <f t="shared" ca="1" si="7"/>
        <v>4219010.7681948431</v>
      </c>
    </row>
    <row r="209" spans="1:19" ht="15.75" customHeight="1" x14ac:dyDescent="0.25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931761.226696881</v>
      </c>
      <c r="R209" s="25">
        <f t="array" aca="1" ref="R209" ca="1">INDEX('Lorri 401b'!L:L,MATCH('Retirement Calculator'!A209,'Lorri 401b'!N:N,0),0)</f>
        <v>3274652.607565857</v>
      </c>
      <c r="S209" s="25">
        <f t="shared" ca="1" si="7"/>
        <v>4206413.834262738</v>
      </c>
    </row>
    <row r="210" spans="1:19" ht="15.75" customHeight="1" x14ac:dyDescent="0.25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927212.95362109027</v>
      </c>
      <c r="R210" s="25">
        <f t="array" aca="1" ref="R210" ca="1">INDEX('Lorri 401b'!L:L,MATCH('Retirement Calculator'!A210,'Lorri 401b'!N:N,0),0)</f>
        <v>3266551.4594848254</v>
      </c>
      <c r="S210" s="25">
        <f t="shared" ca="1" si="7"/>
        <v>4193764.4131059158</v>
      </c>
    </row>
    <row r="211" spans="1:19" ht="15.75" customHeight="1" x14ac:dyDescent="0.25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922645.72940748371</v>
      </c>
      <c r="R211" s="25">
        <f t="array" aca="1" ref="R211" ca="1">INDEX('Lorri 401b'!L:L,MATCH('Retirement Calculator'!A211,'Lorri 401b'!N:N,0),0)</f>
        <v>3258416.5566201224</v>
      </c>
      <c r="S211" s="25">
        <f t="shared" ca="1" si="7"/>
        <v>4181062.2860276061</v>
      </c>
    </row>
    <row r="212" spans="1:19" ht="15.75" customHeight="1" x14ac:dyDescent="0.25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918059.47509298718</v>
      </c>
      <c r="R212" s="25">
        <f t="array" aca="1" ref="R212" ca="1">INDEX('Lorri 401b'!L:L,MATCH('Retirement Calculator'!A212,'Lorri 401b'!N:N,0),0)</f>
        <v>3250247.7583268168</v>
      </c>
      <c r="S212" s="25">
        <f t="shared" ca="1" si="7"/>
        <v>4168307.2334198039</v>
      </c>
    </row>
    <row r="213" spans="1:19" ht="15.75" customHeight="1" x14ac:dyDescent="0.25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913454.11138551356</v>
      </c>
      <c r="R213" s="25">
        <f t="array" aca="1" ref="R213" ca="1">INDEX('Lorri 401b'!L:L,MATCH('Retirement Calculator'!A213,'Lorri 401b'!N:N,0),0)</f>
        <v>3242044.9233739558</v>
      </c>
      <c r="S213" s="25">
        <f t="shared" ca="1" si="7"/>
        <v>4155499.0347594693</v>
      </c>
    </row>
    <row r="214" spans="1:19" ht="15.75" customHeight="1" x14ac:dyDescent="0.25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908829.55866259208</v>
      </c>
      <c r="R214" s="25">
        <f t="array" aca="1" ref="R214" ca="1">INDEX('Lorri 401b'!L:L,MATCH('Retirement Calculator'!A214,'Lorri 401b'!N:N,0),0)</f>
        <v>3233807.9099421245</v>
      </c>
      <c r="S214" s="25">
        <f t="shared" ca="1" si="7"/>
        <v>4142637.4686047165</v>
      </c>
    </row>
    <row r="215" spans="1:19" ht="15.75" customHeight="1" x14ac:dyDescent="0.25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904185.73696999182</v>
      </c>
      <c r="R215" s="25">
        <f t="array" aca="1" ref="R215" ca="1">INDEX('Lorri 401b'!L:L,MATCH('Retirement Calculator'!A215,'Lorri 401b'!N:N,0),0)</f>
        <v>3225536.575620994</v>
      </c>
      <c r="S215" s="25">
        <f t="shared" ca="1" si="7"/>
        <v>4129722.3125909856</v>
      </c>
    </row>
    <row r="216" spans="1:19" ht="15.75" customHeight="1" x14ac:dyDescent="0.25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899522.56602033903</v>
      </c>
      <c r="R216" s="25">
        <f t="array" aca="1" ref="R216" ca="1">INDEX('Lorri 401b'!L:L,MATCH('Retirement Calculator'!A216,'Lorri 401b'!N:N,0),0)</f>
        <v>3217230.7774068587</v>
      </c>
      <c r="S216" s="25">
        <f t="shared" ca="1" si="7"/>
        <v>4116753.343427198</v>
      </c>
    </row>
    <row r="217" spans="1:19" ht="15.75" customHeight="1" x14ac:dyDescent="0.25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894839.96519172937</v>
      </c>
      <c r="R217" s="25">
        <f t="array" aca="1" ref="R217" ca="1">INDEX('Lorri 401b'!L:L,MATCH('Retirement Calculator'!A217,'Lorri 401b'!N:N,0),0)</f>
        <v>3208890.3717001644</v>
      </c>
      <c r="S217" s="25">
        <f t="shared" ca="1" si="7"/>
        <v>4103730.3368918938</v>
      </c>
    </row>
    <row r="218" spans="1:19" ht="15.75" customHeight="1" x14ac:dyDescent="0.25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890137.85352633381</v>
      </c>
      <c r="R218" s="25">
        <f t="array" aca="1" ref="R218" ca="1">INDEX('Lorri 401b'!L:L,MATCH('Retirement Calculator'!A218,'Lorri 401b'!N:N,0),0)</f>
        <v>3200515.2143030255</v>
      </c>
      <c r="S218" s="25">
        <f t="shared" ca="1" si="7"/>
        <v>4090653.0678293593</v>
      </c>
    </row>
    <row r="219" spans="1:19" ht="15.75" customHeight="1" x14ac:dyDescent="0.25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885416.14972899912</v>
      </c>
      <c r="R219" s="25">
        <f t="array" aca="1" ref="R219" ca="1">INDEX('Lorri 401b'!L:L,MATCH('Retirement Calculator'!A219,'Lorri 401b'!N:N,0),0)</f>
        <v>3192105.1604167321</v>
      </c>
      <c r="S219" s="25">
        <f t="shared" ca="1" si="7"/>
        <v>4077521.3101457311</v>
      </c>
    </row>
    <row r="220" spans="1:19" ht="15.75" customHeight="1" x14ac:dyDescent="0.25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880674.77216584224</v>
      </c>
      <c r="R220" s="25">
        <f t="array" aca="1" ref="R220" ca="1">INDEX('Lorri 401b'!L:L,MATCH('Retirement Calculator'!A220,'Lorri 401b'!N:N,0),0)</f>
        <v>3183660.0646392456</v>
      </c>
      <c r="S220" s="25">
        <f t="shared" ca="1" si="7"/>
        <v>4064334.836805088</v>
      </c>
    </row>
    <row r="221" spans="1:19" ht="15.75" customHeight="1" x14ac:dyDescent="0.25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875913.63886283885</v>
      </c>
      <c r="R221" s="25">
        <f t="array" aca="1" ref="R221" ca="1">INDEX('Lorri 401b'!L:L,MATCH('Retirement Calculator'!A221,'Lorri 401b'!N:N,0),0)</f>
        <v>3175179.7809626861</v>
      </c>
      <c r="S221" s="25">
        <f t="shared" ca="1" si="7"/>
        <v>4051093.419825525</v>
      </c>
    </row>
    <row r="222" spans="1:19" ht="15.75" customHeight="1" x14ac:dyDescent="0.25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871132.6675044063</v>
      </c>
      <c r="R222" s="25">
        <f t="array" aca="1" ref="R222" ca="1">INDEX('Lorri 401b'!L:L,MATCH('Retirement Calculator'!A222,'Lorri 401b'!N:N,0),0)</f>
        <v>3166664.1627708077</v>
      </c>
      <c r="S222" s="25">
        <f t="shared" ca="1" si="7"/>
        <v>4037796.8302752143</v>
      </c>
    </row>
    <row r="223" spans="1:19" ht="15.75" customHeight="1" x14ac:dyDescent="0.25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866331.77543198026</v>
      </c>
      <c r="R223" s="25">
        <f t="array" aca="1" ref="R223" ca="1">INDEX('Lorri 401b'!L:L,MATCH('Retirement Calculator'!A223,'Lorri 401b'!N:N,0),0)</f>
        <v>3158113.0628364631</v>
      </c>
      <c r="S223" s="25">
        <f t="shared" ca="1" si="7"/>
        <v>4024444.8382684435</v>
      </c>
    </row>
    <row r="224" spans="1:19" ht="15.75" customHeight="1" x14ac:dyDescent="0.25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861510.87964258576</v>
      </c>
      <c r="R224" s="25">
        <f t="array" aca="1" ref="R224" ca="1">INDEX('Lorri 401b'!L:L,MATCH('Retirement Calculator'!A224,'Lorri 401b'!N:N,0),0)</f>
        <v>3149526.3333190586</v>
      </c>
      <c r="S224" s="25">
        <f t="shared" ca="1" si="7"/>
        <v>4011037.2129616444</v>
      </c>
    </row>
    <row r="225" spans="1:19" ht="15.75" customHeight="1" x14ac:dyDescent="0.25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856669.8967874021</v>
      </c>
      <c r="R225" s="25">
        <f t="array" aca="1" ref="R225" ca="1">INDEX('Lorri 401b'!L:L,MATCH('Retirement Calculator'!A225,'Lorri 401b'!N:N,0),0)</f>
        <v>3140903.8257619985</v>
      </c>
      <c r="S225" s="25">
        <f t="shared" ca="1" si="7"/>
        <v>3997573.7225494008</v>
      </c>
    </row>
    <row r="226" spans="1:19" ht="15.75" customHeight="1" x14ac:dyDescent="0.25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851808.7431703218</v>
      </c>
      <c r="R226" s="25">
        <f t="array" aca="1" ref="R226" ca="1">INDEX('Lorri 401b'!L:L,MATCH('Retirement Calculator'!A226,'Lorri 401b'!N:N,0),0)</f>
        <v>3132245.3910901174</v>
      </c>
      <c r="S226" s="25">
        <f t="shared" ca="1" si="7"/>
        <v>3984054.1342604393</v>
      </c>
    </row>
    <row r="227" spans="1:19" ht="15.75" customHeight="1" x14ac:dyDescent="0.25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846927.33474650374</v>
      </c>
      <c r="R227" s="25">
        <f t="array" aca="1" ref="R227" ca="1">INDEX('Lorri 401b'!L:L,MATCH('Retirement Calculator'!A227,'Lorri 401b'!N:N,0),0)</f>
        <v>3123550.8796071033</v>
      </c>
      <c r="S227" s="25">
        <f t="shared" ca="1" si="7"/>
        <v>3970478.214353607</v>
      </c>
    </row>
    <row r="228" spans="1:19" ht="15.75" customHeight="1" x14ac:dyDescent="0.25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842025.58712091972</v>
      </c>
      <c r="R228" s="25">
        <f t="array" aca="1" ref="R228" ca="1">INDEX('Lorri 401b'!L:L,MATCH('Retirement Calculator'!A228,'Lorri 401b'!N:N,0),0)</f>
        <v>3114820.1409929101</v>
      </c>
      <c r="S228" s="25">
        <f t="shared" ca="1" si="7"/>
        <v>3956845.7281138301</v>
      </c>
    </row>
    <row r="229" spans="1:19" ht="15.75" customHeight="1" x14ac:dyDescent="0.25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837103.41554689582</v>
      </c>
      <c r="R229" s="25">
        <f t="array" aca="1" ref="R229" ca="1">INDEX('Lorri 401b'!L:L,MATCH('Retirement Calculator'!A229,'Lorri 401b'!N:N,0),0)</f>
        <v>3106053.0243011578</v>
      </c>
      <c r="S229" s="25">
        <f t="shared" ca="1" si="7"/>
        <v>3943156.4398480537</v>
      </c>
    </row>
    <row r="230" spans="1:19" ht="15.75" customHeight="1" x14ac:dyDescent="0.25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832160.73492464679</v>
      </c>
      <c r="R230" s="25">
        <f t="array" aca="1" ref="R230" ca="1">INDEX('Lorri 401b'!L:L,MATCH('Retirement Calculator'!A230,'Lorri 401b'!N:N,0),0)</f>
        <v>3097249.3779565231</v>
      </c>
      <c r="S230" s="25">
        <f t="shared" ca="1" si="7"/>
        <v>3929410.1128811697</v>
      </c>
    </row>
    <row r="231" spans="1:19" ht="15.75" customHeight="1" x14ac:dyDescent="0.25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827197.45979980507</v>
      </c>
      <c r="R231" s="25">
        <f t="array" aca="1" ref="R231" ca="1">INDEX('Lorri 401b'!L:L,MATCH('Retirement Calculator'!A231,'Lorri 401b'!N:N,0),0)</f>
        <v>3088409.049752119</v>
      </c>
      <c r="S231" s="25">
        <f t="shared" ca="1" si="7"/>
        <v>3915606.5095519242</v>
      </c>
    </row>
    <row r="232" spans="1:19" ht="15.75" customHeight="1" x14ac:dyDescent="0.25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822213.50436194311</v>
      </c>
      <c r="R232" s="25">
        <f t="array" aca="1" ref="R232" ca="1">INDEX('Lorri 401b'!L:L,MATCH('Retirement Calculator'!A232,'Lorri 401b'!N:N,0),0)</f>
        <v>3079531.8868468632</v>
      </c>
      <c r="S232" s="25">
        <f t="shared" ca="1" si="7"/>
        <v>3901745.3912088061</v>
      </c>
    </row>
    <row r="233" spans="1:19" ht="15.75" customHeight="1" x14ac:dyDescent="0.25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817208.78244309011</v>
      </c>
      <c r="R233" s="25">
        <f t="array" aca="1" ref="R233" ca="1">INDEX('Lorri 401b'!L:L,MATCH('Retirement Calculator'!A233,'Lorri 401b'!N:N,0),0)</f>
        <v>3070617.7357628355</v>
      </c>
      <c r="S233" s="25">
        <f t="shared" ca="1" si="7"/>
        <v>3887826.5182059258</v>
      </c>
    </row>
    <row r="234" spans="1:19" ht="15.75" customHeight="1" x14ac:dyDescent="0.25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812183.20751624194</v>
      </c>
      <c r="R234" s="25">
        <f t="array" aca="1" ref="R234" ca="1">INDEX('Lorri 401b'!L:L,MATCH('Retirement Calculator'!A234,'Lorri 401b'!N:N,0),0)</f>
        <v>3061666.4423826244</v>
      </c>
      <c r="S234" s="25">
        <f t="shared" ca="1" si="7"/>
        <v>3873849.6498988662</v>
      </c>
    </row>
    <row r="235" spans="1:19" ht="15.75" customHeight="1" x14ac:dyDescent="0.25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807136.69269386516</v>
      </c>
      <c r="R235" s="25">
        <f t="array" aca="1" ref="R235" ca="1">INDEX('Lorri 401b'!L:L,MATCH('Retirement Calculator'!A235,'Lorri 401b'!N:N,0),0)</f>
        <v>3052677.8519466622</v>
      </c>
      <c r="S235" s="25">
        <f t="shared" ca="1" si="7"/>
        <v>3859814.5446405271</v>
      </c>
    </row>
    <row r="236" spans="1:19" ht="15.75" customHeight="1" x14ac:dyDescent="0.25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802069.15072639519</v>
      </c>
      <c r="R236" s="25">
        <f t="array" aca="1" ref="R236" ca="1">INDEX('Lorri 401b'!L:L,MATCH('Retirement Calculator'!A236,'Lorri 401b'!N:N,0),0)</f>
        <v>3043651.8090505502</v>
      </c>
      <c r="S236" s="25">
        <f t="shared" ca="1" si="7"/>
        <v>3845720.9597769454</v>
      </c>
    </row>
    <row r="237" spans="1:19" ht="15.75" customHeight="1" x14ac:dyDescent="0.25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796980.49400072743</v>
      </c>
      <c r="R237" s="25">
        <f t="array" aca="1" ref="R237" ca="1">INDEX('Lorri 401b'!L:L,MATCH('Retirement Calculator'!A237,'Lorri 401b'!N:N,0),0)</f>
        <v>3034588.157642371</v>
      </c>
      <c r="S237" s="25">
        <f t="shared" ca="1" si="7"/>
        <v>3831568.6516430983</v>
      </c>
    </row>
    <row r="238" spans="1:19" ht="15.75" customHeight="1" x14ac:dyDescent="0.25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791870.63453870267</v>
      </c>
      <c r="R238" s="25">
        <f t="array" aca="1" ref="R238" ca="1">INDEX('Lorri 401b'!L:L,MATCH('Retirement Calculator'!A238,'Lorri 401b'!N:N,0),0)</f>
        <v>3025486.7410199912</v>
      </c>
      <c r="S238" s="25">
        <f t="shared" ca="1" si="7"/>
        <v>3817357.3755586939</v>
      </c>
    </row>
    <row r="239" spans="1:19" ht="15.75" customHeight="1" x14ac:dyDescent="0.25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786739.48399558617</v>
      </c>
      <c r="R239" s="25">
        <f t="array" aca="1" ref="R239" ca="1">INDEX('Lorri 401b'!L:L,MATCH('Retirement Calculator'!A239,'Lorri 401b'!N:N,0),0)</f>
        <v>3016347.4018283514</v>
      </c>
      <c r="S239" s="25">
        <f t="shared" ca="1" si="7"/>
        <v>3803086.8858239376</v>
      </c>
    </row>
    <row r="240" spans="1:19" ht="15.75" customHeight="1" x14ac:dyDescent="0.25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781586.95365854003</v>
      </c>
      <c r="R240" s="25">
        <f t="array" aca="1" ref="R240" ca="1">INDEX('Lorri 401b'!L:L,MATCH('Retirement Calculator'!A240,'Lorri 401b'!N:N,0),0)</f>
        <v>3007169.9820567467</v>
      </c>
      <c r="S240" s="25">
        <f t="shared" ca="1" si="7"/>
        <v>3788756.935715287</v>
      </c>
    </row>
    <row r="241" spans="1:19" ht="15.75" customHeight="1" x14ac:dyDescent="0.25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776412.95444508956</v>
      </c>
      <c r="R241" s="25">
        <f t="array" aca="1" ref="R241" ca="1">INDEX('Lorri 401b'!L:L,MATCH('Retirement Calculator'!A241,'Lorri 401b'!N:N,0),0)</f>
        <v>2997954.3230360937</v>
      </c>
      <c r="S241" s="25">
        <f t="shared" ca="1" si="7"/>
        <v>3774367.2774811834</v>
      </c>
    </row>
    <row r="242" spans="1:19" ht="15.75" customHeight="1" x14ac:dyDescent="0.25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771217.39690158295</v>
      </c>
      <c r="R242" s="25">
        <f t="array" aca="1" ref="R242" ca="1">INDEX('Lorri 401b'!L:L,MATCH('Retirement Calculator'!A242,'Lorri 401b'!N:N,0),0)</f>
        <v>2988700.2654361879</v>
      </c>
      <c r="S242" s="25">
        <f t="shared" ca="1" si="7"/>
        <v>3759917.6623377707</v>
      </c>
    </row>
    <row r="243" spans="1:19" ht="15.75" customHeight="1" x14ac:dyDescent="0.25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766000.19120164507</v>
      </c>
      <c r="R243" s="25">
        <f t="array" aca="1" ref="R243" ca="1">INDEX('Lorri 401b'!L:L,MATCH('Retirement Calculator'!A243,'Lorri 401b'!N:N,0),0)</f>
        <v>2979407.6492629489</v>
      </c>
      <c r="S243" s="25">
        <f t="shared" ca="1" si="7"/>
        <v>3745407.8404645938</v>
      </c>
    </row>
    <row r="244" spans="1:19" ht="15.75" customHeight="1" x14ac:dyDescent="0.25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760761.24714462413</v>
      </c>
      <c r="R244" s="25">
        <f t="array" aca="1" ref="R244" ca="1">INDEX('Lorri 401b'!L:L,MATCH('Retirement Calculator'!A244,'Lorri 401b'!N:N,0),0)</f>
        <v>2970076.313855655</v>
      </c>
      <c r="S244" s="25">
        <f t="shared" ca="1" si="7"/>
        <v>3730837.5610002792</v>
      </c>
    </row>
    <row r="245" spans="1:19" ht="15.75" customHeight="1" x14ac:dyDescent="0.25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755500.4741540323</v>
      </c>
      <c r="R245" s="25">
        <f t="array" aca="1" ref="R245" ca="1">INDEX('Lorri 401b'!L:L,MATCH('Retirement Calculator'!A245,'Lorri 401b'!N:N,0),0)</f>
        <v>2960706.0978841642</v>
      </c>
      <c r="S245" s="25">
        <f t="shared" ca="1" si="7"/>
        <v>3716206.5720381965</v>
      </c>
    </row>
    <row r="246" spans="1:19" ht="15.75" customHeight="1" x14ac:dyDescent="0.25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750217.78127597971</v>
      </c>
      <c r="R246" s="25">
        <f t="array" aca="1" ref="R246" ca="1">INDEX('Lorri 401b'!L:L,MATCH('Retirement Calculator'!A246,'Lorri 401b'!N:N,0),0)</f>
        <v>2951296.8393461253</v>
      </c>
      <c r="S246" s="25">
        <f t="shared" ca="1" si="7"/>
        <v>3701514.620622105</v>
      </c>
    </row>
    <row r="247" spans="1:19" ht="15.75" customHeight="1" x14ac:dyDescent="0.25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744913.07717760187</v>
      </c>
      <c r="R247" s="25">
        <f t="array" aca="1" ref="R247" ca="1">INDEX('Lorri 401b'!L:L,MATCH('Retirement Calculator'!A247,'Lorri 401b'!N:N,0),0)</f>
        <v>2941848.375564178</v>
      </c>
      <c r="S247" s="25">
        <f t="shared" ca="1" si="7"/>
        <v>3686761.4527417799</v>
      </c>
    </row>
    <row r="248" spans="1:19" ht="15.75" customHeight="1" x14ac:dyDescent="0.25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739586.27014548075</v>
      </c>
      <c r="R248" s="25">
        <f t="array" aca="1" ref="R248" ca="1">INDEX('Lorri 401b'!L:L,MATCH('Retirement Calculator'!A248,'Lorri 401b'!N:N,0),0)</f>
        <v>2932360.5431831391</v>
      </c>
      <c r="S248" s="25">
        <f t="shared" ca="1" si="7"/>
        <v>3671946.81332862</v>
      </c>
    </row>
    <row r="249" spans="1:19" ht="15.75" customHeight="1" x14ac:dyDescent="0.25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734237.26808405912</v>
      </c>
      <c r="R249" s="25">
        <f t="array" aca="1" ref="R249" ca="1">INDEX('Lorri 401b'!L:L,MATCH('Retirement Calculator'!A249,'Lorri 401b'!N:N,0),0)</f>
        <v>2922833.1781671792</v>
      </c>
      <c r="S249" s="25">
        <f t="shared" ca="1" si="7"/>
        <v>3657070.4462512382</v>
      </c>
    </row>
    <row r="250" spans="1:19" ht="15.75" customHeight="1" x14ac:dyDescent="0.25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728865.97851404827</v>
      </c>
      <c r="R250" s="25">
        <f t="array" aca="1" ref="R250" ca="1">INDEX('Lorri 401b'!L:L,MATCH('Retirement Calculator'!A250,'Lorri 401b'!N:N,0),0)</f>
        <v>2913266.115796986</v>
      </c>
      <c r="S250" s="25">
        <f t="shared" ca="1" si="7"/>
        <v>3642132.0943110343</v>
      </c>
    </row>
    <row r="251" spans="1:19" ht="15.75" customHeight="1" x14ac:dyDescent="0.25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723472.30857082899</v>
      </c>
      <c r="R251" s="25">
        <f t="array" aca="1" ref="R251" ca="1">INDEX('Lorri 401b'!L:L,MATCH('Retirement Calculator'!A251,'Lorri 401b'!N:N,0),0)</f>
        <v>2903659.1906669172</v>
      </c>
      <c r="S251" s="25">
        <f t="shared" ca="1" si="7"/>
        <v>3627131.499237746</v>
      </c>
    </row>
    <row r="252" spans="1:19" ht="15.75" customHeight="1" x14ac:dyDescent="0.25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718056.16500284639</v>
      </c>
      <c r="R252" s="25">
        <f t="array" aca="1" ref="R252" ca="1">INDEX('Lorri 401b'!L:L,MATCH('Retirement Calculator'!A252,'Lorri 401b'!N:N,0),0)</f>
        <v>2894012.2366821398</v>
      </c>
      <c r="S252" s="25">
        <f t="shared" ca="1" si="7"/>
        <v>3612068.4016849864</v>
      </c>
    </row>
    <row r="253" spans="1:19" ht="15.75" customHeight="1" x14ac:dyDescent="0.25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712617.45416999713</v>
      </c>
      <c r="R253" s="25">
        <f t="array" aca="1" ref="R253" ca="1">INDEX('Lorri 401b'!L:L,MATCH('Retirement Calculator'!A253,'Lorri 401b'!N:N,0),0)</f>
        <v>2884325.087055759</v>
      </c>
      <c r="S253" s="25">
        <f t="shared" ca="1" si="7"/>
        <v>3596942.5412257561</v>
      </c>
    </row>
    <row r="254" spans="1:19" ht="15.75" customHeight="1" x14ac:dyDescent="0.25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707156.08204201097</v>
      </c>
      <c r="R254" s="25">
        <f t="array" aca="1" ref="R254" ca="1">INDEX('Lorri 401b'!L:L,MATCH('Retirement Calculator'!A254,'Lorri 401b'!N:N,0),0)</f>
        <v>2874597.5743059353</v>
      </c>
      <c r="S254" s="25">
        <f t="shared" ca="1" si="7"/>
        <v>3581753.6563479463</v>
      </c>
    </row>
    <row r="255" spans="1:19" ht="15.75" customHeight="1" x14ac:dyDescent="0.25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701671.95419682493</v>
      </c>
      <c r="R255" s="25">
        <f t="array" aca="1" ref="R255" ca="1">INDEX('Lorri 401b'!L:L,MATCH('Retirement Calculator'!A255,'Lorri 401b'!N:N,0),0)</f>
        <v>2864829.5302529871</v>
      </c>
      <c r="S255" s="25">
        <f t="shared" ca="1" si="7"/>
        <v>3566501.4844498122</v>
      </c>
    </row>
    <row r="256" spans="1:19" ht="15.75" customHeight="1" x14ac:dyDescent="0.25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696164.97581895057</v>
      </c>
      <c r="R256" s="25">
        <f t="array" aca="1" ref="R256" ca="1">INDEX('Lorri 401b'!L:L,MATCH('Retirement Calculator'!A256,'Lorri 401b'!N:N,0),0)</f>
        <v>2855020.7860164847</v>
      </c>
      <c r="S256" s="25">
        <f t="shared" ca="1" si="7"/>
        <v>3551185.7618354354</v>
      </c>
    </row>
    <row r="257" spans="1:19" ht="15.75" customHeight="1" x14ac:dyDescent="0.25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690635.05169783509</v>
      </c>
      <c r="R257" s="25">
        <f t="array" aca="1" ref="R257" ca="1">INDEX('Lorri 401b'!L:L,MATCH('Retirement Calculator'!A257,'Lorri 401b'!N:N,0),0)</f>
        <v>2845171.1720123305</v>
      </c>
      <c r="S257" s="25">
        <f t="shared" ca="1" si="7"/>
        <v>3535806.2237101654</v>
      </c>
    </row>
    <row r="258" spans="1:19" ht="15.75" customHeight="1" x14ac:dyDescent="0.25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685082.086226215</v>
      </c>
      <c r="R258" s="25">
        <f t="array" aca="1" ref="R258" ca="1">INDEX('Lorri 401b'!L:L,MATCH('Retirement Calculator'!A258,'Lorri 401b'!N:N,0),0)</f>
        <v>2835280.5179498256</v>
      </c>
      <c r="S258" s="25">
        <f t="shared" ca="1" si="7"/>
        <v>3520362.6041760407</v>
      </c>
    </row>
    <row r="259" spans="1:19" ht="15.75" customHeight="1" x14ac:dyDescent="0.25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679505.98339846311</v>
      </c>
      <c r="R259" s="25">
        <f t="array" aca="1" ref="R259" ca="1">INDEX('Lorri 401b'!L:L,MATCH('Retirement Calculator'!A259,'Lorri 401b'!N:N,0),0)</f>
        <v>2825348.6528287269</v>
      </c>
      <c r="S259" s="25">
        <f t="shared" ca="1" si="7"/>
        <v>3504854.63622719</v>
      </c>
    </row>
    <row r="260" spans="1:19" ht="15.75" customHeight="1" x14ac:dyDescent="0.25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673906.64680892893</v>
      </c>
      <c r="R260" s="25">
        <f t="array" aca="1" ref="R260" ca="1">INDEX('Lorri 401b'!L:L,MATCH('Retirement Calculator'!A260,'Lorri 401b'!N:N,0),0)</f>
        <v>2815375.4049362903</v>
      </c>
      <c r="S260" s="25">
        <f t="shared" ca="1" si="7"/>
        <v>3489282.0517452192</v>
      </c>
    </row>
    <row r="261" spans="1:19" ht="15.75" customHeight="1" x14ac:dyDescent="0.25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668283.97965027171</v>
      </c>
      <c r="R261" s="25">
        <f t="array" aca="1" ref="R261" ca="1">INDEX('Lorri 401b'!L:L,MATCH('Retirement Calculator'!A261,'Lorri 401b'!N:N,0),0)</f>
        <v>2805360.6018443019</v>
      </c>
      <c r="S261" s="25">
        <f t="shared" ca="1" si="7"/>
        <v>3473644.5814945735</v>
      </c>
    </row>
    <row r="262" spans="1:19" ht="15.75" customHeight="1" x14ac:dyDescent="0.25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662637.88471178676</v>
      </c>
      <c r="R262" s="25">
        <f t="array" aca="1" ref="R262" ca="1">INDEX('Lorri 401b'!L:L,MATCH('Retirement Calculator'!A262,'Lorri 401b'!N:N,0),0)</f>
        <v>2795304.070406097</v>
      </c>
      <c r="S262" s="25">
        <f t="shared" ca="1" si="7"/>
        <v>3457941.9551178836</v>
      </c>
    </row>
    <row r="263" spans="1:19" ht="15.75" customHeight="1" x14ac:dyDescent="0.25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656968.26437772473</v>
      </c>
      <c r="R263" s="25">
        <f t="array" aca="1" ref="R263" ca="1">INDEX('Lorri 401b'!L:L,MATCH('Retirement Calculator'!A263,'Lorri 401b'!N:N,0),0)</f>
        <v>2785205.6367535661</v>
      </c>
      <c r="S263" s="25">
        <f t="shared" ca="1" si="7"/>
        <v>3442173.9011312909</v>
      </c>
    </row>
    <row r="264" spans="1:19" ht="15.75" customHeight="1" x14ac:dyDescent="0.25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651275.0206256042</v>
      </c>
      <c r="R264" s="25">
        <f t="array" aca="1" ref="R264" ca="1">INDEX('Lorri 401b'!L:L,MATCH('Retirement Calculator'!A264,'Lorri 401b'!N:N,0),0)</f>
        <v>2775065.1262941496</v>
      </c>
      <c r="S264" s="25">
        <f t="shared" ca="1" si="7"/>
        <v>3426340.1469197539</v>
      </c>
    </row>
    <row r="265" spans="1:19" ht="15.75" customHeight="1" x14ac:dyDescent="0.25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645558.05502451642</v>
      </c>
      <c r="R265" s="25">
        <f t="array" aca="1" ref="R265" ca="1">INDEX('Lorri 401b'!L:L,MATCH('Retirement Calculator'!A265,'Lorri 401b'!N:N,0),0)</f>
        <v>2764882.363707819</v>
      </c>
      <c r="S265" s="25">
        <f t="shared" ca="1" si="7"/>
        <v>3410440.4187323353</v>
      </c>
    </row>
    <row r="266" spans="1:19" ht="15.75" customHeight="1" x14ac:dyDescent="0.25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639817.26873342413</v>
      </c>
      <c r="R266" s="25">
        <f t="array" aca="1" ref="R266" ca="1">INDEX('Lorri 401b'!L:L,MATCH('Retirement Calculator'!A266,'Lorri 401b'!N:N,0),0)</f>
        <v>2754657.1729440452</v>
      </c>
      <c r="S266" s="25">
        <f t="shared" ref="S266:S520" ca="1" si="267">SUM(Q266:R266)</f>
        <v>3394474.4416774693</v>
      </c>
    </row>
    <row r="267" spans="1:19" ht="15.75" customHeight="1" x14ac:dyDescent="0.25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634052.56249945227</v>
      </c>
      <c r="R267" s="25">
        <f t="array" aca="1" ref="R267" ca="1">INDEX('Lorri 401b'!L:L,MATCH('Retirement Calculator'!A267,'Lorri 401b'!N:N,0),0)</f>
        <v>2744389.3772187559</v>
      </c>
      <c r="S267" s="25">
        <f t="shared" ca="1" si="267"/>
        <v>3378441.9397182083</v>
      </c>
    </row>
    <row r="268" spans="1:19" ht="15.75" customHeight="1" x14ac:dyDescent="0.25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628263.83665617218</v>
      </c>
      <c r="R268" s="25">
        <f t="array" aca="1" ref="R268" ca="1">INDEX('Lorri 401b'!L:L,MATCH('Retirement Calculator'!A268,'Lorri 401b'!N:N,0),0)</f>
        <v>2734078.799011278</v>
      </c>
      <c r="S268" s="25">
        <f t="shared" ca="1" si="267"/>
        <v>3362342.6356674503</v>
      </c>
    </row>
    <row r="269" spans="1:19" ht="15.75" customHeight="1" x14ac:dyDescent="0.25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622450.9911218785</v>
      </c>
      <c r="R269" s="25">
        <f t="array" aca="1" ref="R269" ca="1">INDEX('Lorri 401b'!L:L,MATCH('Retirement Calculator'!A269,'Lorri 401b'!N:N,0),0)</f>
        <v>2723725.2600612687</v>
      </c>
      <c r="S269" s="25">
        <f t="shared" ca="1" si="267"/>
        <v>3346176.2511831471</v>
      </c>
    </row>
    <row r="270" spans="1:19" ht="15.75" customHeight="1" x14ac:dyDescent="0.25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616613.92539785861</v>
      </c>
      <c r="R270" s="25">
        <f t="array" aca="1" ref="R270" ca="1">INDEX('Lorri 401b'!L:L,MATCH('Retirement Calculator'!A270,'Lorri 401b'!N:N,0),0)</f>
        <v>2713328.5813656342</v>
      </c>
      <c r="S270" s="25">
        <f t="shared" ca="1" si="267"/>
        <v>3329942.5067634927</v>
      </c>
    </row>
    <row r="271" spans="1:19" ht="15.75" customHeight="1" x14ac:dyDescent="0.25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610752.53856665525</v>
      </c>
      <c r="R271" s="25">
        <f t="array" aca="1" ref="R271" ca="1">INDEX('Lorri 401b'!L:L,MATCH('Retirement Calculator'!A271,'Lorri 401b'!N:N,0),0)</f>
        <v>2702888.5831754347</v>
      </c>
      <c r="S271" s="25">
        <f t="shared" ca="1" si="267"/>
        <v>3313641.1217420902</v>
      </c>
    </row>
    <row r="272" spans="1:19" ht="15.75" customHeight="1" x14ac:dyDescent="0.25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604866.72929032193</v>
      </c>
      <c r="R272" s="25">
        <f t="array" aca="1" ref="R272" ca="1">INDEX('Lorri 401b'!L:L,MATCH('Retirement Calculator'!A272,'Lorri 401b'!N:N,0),0)</f>
        <v>2692405.0849927762</v>
      </c>
      <c r="S272" s="25">
        <f t="shared" ca="1" si="267"/>
        <v>3297271.8142830981</v>
      </c>
    </row>
    <row r="273" spans="1:19" ht="15.75" customHeight="1" x14ac:dyDescent="0.25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598956.39580867055</v>
      </c>
      <c r="R273" s="25">
        <f t="array" aca="1" ref="R273" ca="1">INDEX('Lorri 401b'!L:L,MATCH('Retirement Calculator'!A273,'Lorri 401b'!N:N,0),0)</f>
        <v>2681877.9055676898</v>
      </c>
      <c r="S273" s="25">
        <f t="shared" ca="1" si="267"/>
        <v>3280834.3013763605</v>
      </c>
    </row>
    <row r="274" spans="1:19" ht="15.75" customHeight="1" x14ac:dyDescent="0.25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593021.4359375122</v>
      </c>
      <c r="R274" s="25">
        <f t="array" aca="1" ref="R274" ca="1">INDEX('Lorri 401b'!L:L,MATCH('Retirement Calculator'!A274,'Lorri 401b'!N:N,0),0)</f>
        <v>2671306.8628949989</v>
      </c>
      <c r="S274" s="25">
        <f t="shared" ca="1" si="267"/>
        <v>3264328.2988325111</v>
      </c>
    </row>
    <row r="275" spans="1:19" ht="15.75" customHeight="1" x14ac:dyDescent="0.25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587061.7470668907</v>
      </c>
      <c r="R275" s="25">
        <f t="array" aca="1" ref="R275" ca="1">INDEX('Lorri 401b'!L:L,MATCH('Retirement Calculator'!A275,'Lorri 401b'!N:N,0),0)</f>
        <v>2660691.7742111715</v>
      </c>
      <c r="S275" s="25">
        <f t="shared" ca="1" si="267"/>
        <v>3247753.5212780624</v>
      </c>
    </row>
    <row r="276" spans="1:19" ht="15.75" customHeight="1" x14ac:dyDescent="0.25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581077.22615930834</v>
      </c>
      <c r="R276" s="25">
        <f t="array" aca="1" ref="R276" ca="1">INDEX('Lorri 401b'!L:L,MATCH('Retirement Calculator'!A276,'Lorri 401b'!N:N,0),0)</f>
        <v>2650032.455991162</v>
      </c>
      <c r="S276" s="25">
        <f t="shared" ca="1" si="267"/>
        <v>3231109.6821504701</v>
      </c>
    </row>
    <row r="277" spans="1:19" ht="15.75" customHeight="1" x14ac:dyDescent="0.25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575067.76974794432</v>
      </c>
      <c r="R277" s="25">
        <f t="array" aca="1" ref="R277" ca="1">INDEX('Lorri 401b'!L:L,MATCH('Retirement Calculator'!A277,'Lorri 401b'!N:N,0),0)</f>
        <v>2639328.7239452354</v>
      </c>
      <c r="S277" s="25">
        <f t="shared" ca="1" si="267"/>
        <v>3214396.4936931795</v>
      </c>
    </row>
    <row r="278" spans="1:19" ht="15.75" customHeight="1" x14ac:dyDescent="0.25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569033.2739348663</v>
      </c>
      <c r="R278" s="25">
        <f t="array" aca="1" ref="R278" ca="1">INDEX('Lorri 401b'!L:L,MATCH('Retirement Calculator'!A278,'Lorri 401b'!N:N,0),0)</f>
        <v>2628580.3930157842</v>
      </c>
      <c r="S278" s="25">
        <f t="shared" ca="1" si="267"/>
        <v>3197613.6669506505</v>
      </c>
    </row>
    <row r="279" spans="1:19" ht="15.75" customHeight="1" x14ac:dyDescent="0.25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562973.63438923378</v>
      </c>
      <c r="R279" s="25">
        <f t="array" aca="1" ref="R279" ca="1">INDEX('Lorri 401b'!L:L,MATCH('Retirement Calculator'!A279,'Lorri 401b'!N:N,0),0)</f>
        <v>2617787.2773741269</v>
      </c>
      <c r="S279" s="25">
        <f t="shared" ca="1" si="267"/>
        <v>3180760.9117633607</v>
      </c>
    </row>
    <row r="280" spans="1:19" ht="15.75" customHeight="1" x14ac:dyDescent="0.25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556888.74634549452</v>
      </c>
      <c r="R280" s="25">
        <f t="array" aca="1" ref="R280" ca="1">INDEX('Lorri 401b'!L:L,MATCH('Retirement Calculator'!A280,'Lorri 401b'!N:N,0),0)</f>
        <v>2606949.1904172963</v>
      </c>
      <c r="S280" s="25">
        <f t="shared" ca="1" si="267"/>
        <v>3163837.9367627907</v>
      </c>
    </row>
    <row r="281" spans="1:19" ht="15.75" customHeight="1" x14ac:dyDescent="0.25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550778.50460157299</v>
      </c>
      <c r="R281" s="25">
        <f t="array" aca="1" ref="R281" ca="1">INDEX('Lorri 401b'!L:L,MATCH('Retirement Calculator'!A281,'Lorri 401b'!N:N,0),0)</f>
        <v>2596065.944764812</v>
      </c>
      <c r="S281" s="25">
        <f t="shared" ca="1" si="267"/>
        <v>3146844.4493663851</v>
      </c>
    </row>
    <row r="282" spans="1:19" ht="15.75" customHeight="1" x14ac:dyDescent="0.25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544642.80351705174</v>
      </c>
      <c r="R282" s="25">
        <f t="array" aca="1" ref="R282" ca="1">INDEX('Lorri 401b'!L:L,MATCH('Retirement Calculator'!A282,'Lorri 401b'!N:N,0),0)</f>
        <v>2585137.3522554426</v>
      </c>
      <c r="S282" s="25">
        <f t="shared" ca="1" si="267"/>
        <v>3129780.1557724942</v>
      </c>
    </row>
    <row r="283" spans="1:19" ht="15.75" customHeight="1" x14ac:dyDescent="0.25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538481.53701134503</v>
      </c>
      <c r="R283" s="25">
        <f t="array" aca="1" ref="R283" ca="1">INDEX('Lorri 401b'!L:L,MATCH('Retirement Calculator'!A283,'Lorri 401b'!N:N,0),0)</f>
        <v>2574163.2239439506</v>
      </c>
      <c r="S283" s="25">
        <f t="shared" ca="1" si="267"/>
        <v>3112644.7609552955</v>
      </c>
    </row>
    <row r="284" spans="1:19" ht="15.75" customHeight="1" x14ac:dyDescent="0.25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532294.59856186458</v>
      </c>
      <c r="R284" s="25">
        <f t="array" aca="1" ref="R284" ca="1">INDEX('Lorri 401b'!L:L,MATCH('Retirement Calculator'!A284,'Lorri 401b'!N:N,0),0)</f>
        <v>2563143.3700978276</v>
      </c>
      <c r="S284" s="25">
        <f t="shared" ca="1" si="267"/>
        <v>3095437.9686596924</v>
      </c>
    </row>
    <row r="285" spans="1:19" ht="15.75" customHeight="1" x14ac:dyDescent="0.25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526081.88120217796</v>
      </c>
      <c r="R285" s="25">
        <f t="array" aca="1" ref="R285" ca="1">INDEX('Lorri 401b'!L:L,MATCH('Retirement Calculator'!A285,'Lorri 401b'!N:N,0),0)</f>
        <v>2552077.6001940123</v>
      </c>
      <c r="S285" s="25">
        <f t="shared" ca="1" si="267"/>
        <v>3078159.4813961904</v>
      </c>
    </row>
    <row r="286" spans="1:19" ht="15.75" customHeight="1" x14ac:dyDescent="0.25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519843.27752015926</v>
      </c>
      <c r="R286" s="25">
        <f t="array" aca="1" ref="R286" ca="1">INDEX('Lorri 401b'!L:L,MATCH('Retirement Calculator'!A286,'Lorri 401b'!N:N,0),0)</f>
        <v>2540965.7229155977</v>
      </c>
      <c r="S286" s="25">
        <f t="shared" ca="1" si="267"/>
        <v>3060809.000435757</v>
      </c>
    </row>
    <row r="287" spans="1:19" ht="15.75" customHeight="1" x14ac:dyDescent="0.25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513578.67965613218</v>
      </c>
      <c r="R287" s="25">
        <f t="array" aca="1" ref="R287" ca="1">INDEX('Lorri 401b'!L:L,MATCH('Retirement Calculator'!A287,'Lorri 401b'!N:N,0),0)</f>
        <v>2529807.5461485232</v>
      </c>
      <c r="S287" s="25">
        <f t="shared" ca="1" si="267"/>
        <v>3043386.2258046553</v>
      </c>
    </row>
    <row r="288" spans="1:19" ht="15.75" customHeight="1" x14ac:dyDescent="0.25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507287.97930100496</v>
      </c>
      <c r="R288" s="25">
        <f t="array" aca="1" ref="R288" ca="1">INDEX('Lorri 401b'!L:L,MATCH('Retirement Calculator'!A288,'Lorri 401b'!N:N,0),0)</f>
        <v>2518602.8769782525</v>
      </c>
      <c r="S288" s="25">
        <f t="shared" ca="1" si="267"/>
        <v>3025890.8562792577</v>
      </c>
    </row>
    <row r="289" spans="1:19" ht="15.75" customHeight="1" x14ac:dyDescent="0.25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500971.06769439805</v>
      </c>
      <c r="R289" s="25">
        <f t="array" aca="1" ref="R289" ca="1">INDEX('Lorri 401b'!L:L,MATCH('Retirement Calculator'!A289,'Lorri 401b'!N:N,0),0)</f>
        <v>2507351.5216864389</v>
      </c>
      <c r="S289" s="25">
        <f t="shared" ca="1" si="267"/>
        <v>3008322.589380837</v>
      </c>
    </row>
    <row r="290" spans="1:19" ht="15.75" customHeight="1" x14ac:dyDescent="0.25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494627.83562276361</v>
      </c>
      <c r="R290" s="25">
        <f t="array" aca="1" ref="R290" ca="1">INDEX('Lorri 401b'!L:L,MATCH('Retirement Calculator'!A290,'Lorri 401b'!N:N,0),0)</f>
        <v>2496053.285747576</v>
      </c>
      <c r="S290" s="25">
        <f t="shared" ca="1" si="267"/>
        <v>2990681.1213703398</v>
      </c>
    </row>
    <row r="291" spans="1:19" ht="15.75" customHeight="1" x14ac:dyDescent="0.25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488258.17341749737</v>
      </c>
      <c r="R291" s="25">
        <f t="array" aca="1" ref="R291" ca="1">INDEX('Lorri 401b'!L:L,MATCH('Retirement Calculator'!A291,'Lorri 401b'!N:N,0),0)</f>
        <v>2484707.9738256345</v>
      </c>
      <c r="S291" s="25">
        <f t="shared" ca="1" si="267"/>
        <v>2972966.1472431319</v>
      </c>
    </row>
    <row r="292" spans="1:19" ht="15.75" customHeight="1" x14ac:dyDescent="0.25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481861.9709530425</v>
      </c>
      <c r="R292" s="25">
        <f t="array" aca="1" ref="R292" ca="1">INDEX('Lorri 401b'!L:L,MATCH('Retirement Calculator'!A292,'Lorri 401b'!N:N,0),0)</f>
        <v>2473315.3897706852</v>
      </c>
      <c r="S292" s="25">
        <f t="shared" ca="1" si="267"/>
        <v>2955177.3607237278</v>
      </c>
    </row>
    <row r="293" spans="1:19" ht="15.75" customHeight="1" x14ac:dyDescent="0.25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475439.11764498573</v>
      </c>
      <c r="R293" s="25">
        <f t="array" aca="1" ref="R293" ca="1">INDEX('Lorri 401b'!L:L,MATCH('Retirement Calculator'!A293,'Lorri 401b'!N:N,0),0)</f>
        <v>2461875.336615507</v>
      </c>
      <c r="S293" s="25">
        <f t="shared" ca="1" si="267"/>
        <v>2937314.4542604927</v>
      </c>
    </row>
    <row r="294" spans="1:19" ht="15.75" customHeight="1" x14ac:dyDescent="0.25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468989.50244814542</v>
      </c>
      <c r="R294" s="25">
        <f t="array" aca="1" ref="R294" ca="1">INDEX('Lorri 401b'!L:L,MATCH('Retirement Calculator'!A294,'Lorri 401b'!N:N,0),0)</f>
        <v>2450387.6165721822</v>
      </c>
      <c r="S294" s="25">
        <f t="shared" ca="1" si="267"/>
        <v>2919377.1190203275</v>
      </c>
    </row>
    <row r="295" spans="1:19" ht="15.75" customHeight="1" x14ac:dyDescent="0.25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462513.0138546516</v>
      </c>
      <c r="R295" s="25">
        <f t="array" aca="1" ref="R295" ca="1">INDEX('Lorri 401b'!L:L,MATCH('Retirement Calculator'!A295,'Lorri 401b'!N:N,0),0)</f>
        <v>2438852.0310286768</v>
      </c>
      <c r="S295" s="25">
        <f t="shared" ca="1" si="267"/>
        <v>2901365.0448833285</v>
      </c>
    </row>
    <row r="296" spans="1:19" ht="15.75" customHeight="1" x14ac:dyDescent="0.25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456009.53989201819</v>
      </c>
      <c r="R296" s="25">
        <f t="array" aca="1" ref="R296" ca="1">INDEX('Lorri 401b'!L:L,MATCH('Retirement Calculator'!A296,'Lorri 401b'!N:N,0),0)</f>
        <v>2427268.3805454066</v>
      </c>
      <c r="S296" s="25">
        <f t="shared" ca="1" si="267"/>
        <v>2883277.9204374249</v>
      </c>
    </row>
    <row r="297" spans="1:19" ht="15.75" customHeight="1" x14ac:dyDescent="0.25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449478.96812120714</v>
      </c>
      <c r="R297" s="25">
        <f t="array" aca="1" ref="R297" ca="1">INDEX('Lorri 401b'!L:L,MATCH('Retirement Calculator'!A297,'Lorri 401b'!N:N,0),0)</f>
        <v>2415636.4648517896</v>
      </c>
      <c r="S297" s="25">
        <f t="shared" ca="1" si="267"/>
        <v>2865115.432972997</v>
      </c>
    </row>
    <row r="298" spans="1:19" ht="15.75" customHeight="1" x14ac:dyDescent="0.25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442921.1856346844</v>
      </c>
      <c r="R298" s="25">
        <f t="array" aca="1" ref="R298" ca="1">INDEX('Lorri 401b'!L:L,MATCH('Retirement Calculator'!A298,'Lorri 401b'!N:N,0),0)</f>
        <v>2403956.0828427826</v>
      </c>
      <c r="S298" s="25">
        <f t="shared" ca="1" si="267"/>
        <v>2846877.2684774669</v>
      </c>
    </row>
    <row r="299" spans="1:19" ht="15.75" customHeight="1" x14ac:dyDescent="0.25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436336.07905446785</v>
      </c>
      <c r="R299" s="25">
        <f t="array" aca="1" ref="R299" ca="1">INDEX('Lorri 401b'!L:L,MATCH('Retirement Calculator'!A299,'Lorri 401b'!N:N,0),0)</f>
        <v>2392227.0325754047</v>
      </c>
      <c r="S299" s="25">
        <f t="shared" ca="1" si="267"/>
        <v>2828563.1116298726</v>
      </c>
    </row>
    <row r="300" spans="1:19" ht="15.75" customHeight="1" x14ac:dyDescent="0.25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429723.534530167</v>
      </c>
      <c r="R300" s="25">
        <f t="array" aca="1" ref="R300" ca="1">INDEX('Lorri 401b'!L:L,MATCH('Retirement Calculator'!A300,'Lorri 401b'!N:N,0),0)</f>
        <v>2380449.1112652458</v>
      </c>
      <c r="S300" s="25">
        <f t="shared" ca="1" si="267"/>
        <v>2810172.6457954128</v>
      </c>
    </row>
    <row r="301" spans="1:19" ht="15.75" customHeight="1" x14ac:dyDescent="0.25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423083.43773701496</v>
      </c>
      <c r="R301" s="25">
        <f t="array" aca="1" ref="R301" ca="1">INDEX('Lorri 401b'!L:L,MATCH('Retirement Calculator'!A301,'Lorri 401b'!N:N,0),0)</f>
        <v>2368622.1152829616</v>
      </c>
      <c r="S301" s="25">
        <f t="shared" ca="1" si="267"/>
        <v>2791705.5530199767</v>
      </c>
    </row>
    <row r="302" spans="1:19" ht="15.75" customHeight="1" x14ac:dyDescent="0.25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416415.67387389141</v>
      </c>
      <c r="R302" s="25">
        <f t="array" aca="1" ref="R302" ca="1">INDEX('Lorri 401b'!L:L,MATCH('Retirement Calculator'!A302,'Lorri 401b'!N:N,0),0)</f>
        <v>2356745.8401507512</v>
      </c>
      <c r="S302" s="25">
        <f t="shared" ca="1" si="267"/>
        <v>2773161.5140246428</v>
      </c>
    </row>
    <row r="303" spans="1:19" ht="15.75" customHeight="1" x14ac:dyDescent="0.25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409720.12766133819</v>
      </c>
      <c r="R303" s="25">
        <f t="array" aca="1" ref="R303" ca="1">INDEX('Lorri 401b'!L:L,MATCH('Retirement Calculator'!A303,'Lorri 401b'!N:N,0),0)</f>
        <v>2344820.0805388233</v>
      </c>
      <c r="S303" s="25">
        <f t="shared" ca="1" si="267"/>
        <v>2754540.2082001613</v>
      </c>
    </row>
    <row r="304" spans="1:19" ht="15.75" customHeight="1" x14ac:dyDescent="0.25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402996.68333956599</v>
      </c>
      <c r="R304" s="25">
        <f t="array" aca="1" ref="R304" ca="1">INDEX('Lorri 401b'!L:L,MATCH('Retirement Calculator'!A304,'Lorri 401b'!N:N,0),0)</f>
        <v>2332844.6302618454</v>
      </c>
      <c r="S304" s="25">
        <f t="shared" ca="1" si="267"/>
        <v>2735841.3136014114</v>
      </c>
    </row>
    <row r="305" spans="1:19" ht="15.75" customHeight="1" x14ac:dyDescent="0.25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396245.22466645308</v>
      </c>
      <c r="R305" s="25">
        <f t="array" aca="1" ref="R305" ca="1">INDEX('Lorri 401b'!L:L,MATCH('Retirement Calculator'!A305,'Lorri 401b'!N:N,0),0)</f>
        <v>2320819.2822753801</v>
      </c>
      <c r="S305" s="25">
        <f t="shared" ca="1" si="267"/>
        <v>2717064.5069418331</v>
      </c>
    </row>
    <row r="306" spans="1:19" ht="15.75" customHeight="1" x14ac:dyDescent="0.25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389465.63491553551</v>
      </c>
      <c r="R306" s="25">
        <f t="array" aca="1" ref="R306" ca="1">INDEX('Lorri 401b'!L:L,MATCH('Retirement Calculator'!A306,'Lorri 401b'!N:N,0),0)</f>
        <v>2308743.8286723047</v>
      </c>
      <c r="S306" s="25">
        <f t="shared" ca="1" si="267"/>
        <v>2698209.4635878401</v>
      </c>
    </row>
    <row r="307" spans="1:19" ht="15.75" customHeight="1" x14ac:dyDescent="0.25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382657.79687398917</v>
      </c>
      <c r="R307" s="25">
        <f t="array" aca="1" ref="R307" ca="1">INDEX('Lorri 401b'!L:L,MATCH('Retirement Calculator'!A307,'Lorri 401b'!N:N,0),0)</f>
        <v>2296618.0606792164</v>
      </c>
      <c r="S307" s="25">
        <f t="shared" ca="1" si="267"/>
        <v>2679275.8575532055</v>
      </c>
    </row>
    <row r="308" spans="1:19" ht="15.75" customHeight="1" x14ac:dyDescent="0.25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375821.59284060303</v>
      </c>
      <c r="R308" s="25">
        <f t="array" aca="1" ref="R308" ca="1">INDEX('Lorri 401b'!L:L,MATCH('Retirement Calculator'!A308,'Lorri 401b'!N:N,0),0)</f>
        <v>2284441.7686528238</v>
      </c>
      <c r="S308" s="25">
        <f t="shared" ca="1" si="267"/>
        <v>2660263.3614934268</v>
      </c>
    </row>
    <row r="309" spans="1:19" ht="15.75" customHeight="1" x14ac:dyDescent="0.25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368956.90462374443</v>
      </c>
      <c r="R309" s="25">
        <f t="array" aca="1" ref="R309" ca="1">INDEX('Lorri 401b'!L:L,MATCH('Retirement Calculator'!A309,'Lorri 401b'!N:N,0),0)</f>
        <v>2272214.742076321</v>
      </c>
      <c r="S309" s="25">
        <f t="shared" ca="1" si="267"/>
        <v>2641171.6467000656</v>
      </c>
    </row>
    <row r="310" spans="1:19" ht="15.75" customHeight="1" x14ac:dyDescent="0.25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362063.61353931559</v>
      </c>
      <c r="R310" s="25">
        <f t="array" aca="1" ref="R310" ca="1">INDEX('Lorri 401b'!L:L,MATCH('Retirement Calculator'!A310,'Lorri 401b'!N:N,0),0)</f>
        <v>2259936.7695557494</v>
      </c>
      <c r="S310" s="25">
        <f t="shared" ca="1" si="267"/>
        <v>2622000.3830950651</v>
      </c>
    </row>
    <row r="311" spans="1:19" ht="15.75" customHeight="1" x14ac:dyDescent="0.25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355141.60040870163</v>
      </c>
      <c r="R311" s="25">
        <f t="array" aca="1" ref="R311" ca="1">INDEX('Lorri 401b'!L:L,MATCH('Retirement Calculator'!A311,'Lorri 401b'!N:N,0),0)</f>
        <v>2247607.6388163422</v>
      </c>
      <c r="S311" s="25">
        <f t="shared" ca="1" si="267"/>
        <v>2602749.2392250439</v>
      </c>
    </row>
    <row r="312" spans="1:19" ht="15.75" customHeight="1" x14ac:dyDescent="0.25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348190.74555671011</v>
      </c>
      <c r="R312" s="25">
        <f t="array" aca="1" ref="R312" ca="1">INDEX('Lorri 401b'!L:L,MATCH('Retirement Calculator'!A312,'Lorri 401b'!N:N,0),0)</f>
        <v>2235227.1366988542</v>
      </c>
      <c r="S312" s="25">
        <f t="shared" ca="1" si="267"/>
        <v>2583417.8822555644</v>
      </c>
    </row>
    <row r="313" spans="1:19" ht="15.75" customHeight="1" x14ac:dyDescent="0.25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341210.92880950199</v>
      </c>
      <c r="R313" s="25">
        <f t="array" aca="1" ref="R313" ca="1">INDEX('Lorri 401b'!L:L,MATCH('Retirement Calculator'!A313,'Lorri 401b'!N:N,0),0)</f>
        <v>2222795.0491558765</v>
      </c>
      <c r="S313" s="25">
        <f t="shared" ca="1" si="267"/>
        <v>2564005.9779653787</v>
      </c>
    </row>
    <row r="314" spans="1:19" ht="15.75" customHeight="1" x14ac:dyDescent="0.25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334202.0294925138</v>
      </c>
      <c r="R314" s="25">
        <f t="array" aca="1" ref="R314" ca="1">INDEX('Lorri 401b'!L:L,MATCH('Retirement Calculator'!A314,'Lorri 401b'!N:N,0),0)</f>
        <v>2210311.1612481363</v>
      </c>
      <c r="S314" s="25">
        <f t="shared" ca="1" si="267"/>
        <v>2544513.1907406501</v>
      </c>
    </row>
    <row r="315" spans="1:19" ht="15.75" customHeight="1" x14ac:dyDescent="0.25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327163.92642837152</v>
      </c>
      <c r="R315" s="25">
        <f t="array" aca="1" ref="R315" ca="1">INDEX('Lorri 401b'!L:L,MATCH('Retirement Calculator'!A315,'Lorri 401b'!N:N,0),0)</f>
        <v>2197775.2571407808</v>
      </c>
      <c r="S315" s="25">
        <f t="shared" ca="1" si="267"/>
        <v>2524939.1835691524</v>
      </c>
    </row>
    <row r="316" spans="1:19" ht="15.75" customHeight="1" x14ac:dyDescent="0.25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320096.49793479528</v>
      </c>
      <c r="R316" s="25">
        <f t="array" aca="1" ref="R316" ca="1">INDEX('Lorri 401b'!L:L,MATCH('Retirement Calculator'!A316,'Lorri 401b'!N:N,0),0)</f>
        <v>2185187.1200996446</v>
      </c>
      <c r="S316" s="25">
        <f t="shared" ca="1" si="267"/>
        <v>2505283.6180344401</v>
      </c>
    </row>
    <row r="317" spans="1:19" ht="15.75" customHeight="1" x14ac:dyDescent="0.25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312999.62182249583</v>
      </c>
      <c r="R317" s="25">
        <f t="array" aca="1" ref="R317" ca="1">INDEX('Lorri 401b'!L:L,MATCH('Retirement Calculator'!A317,'Lorri 401b'!N:N,0),0)</f>
        <v>2172546.5324875037</v>
      </c>
      <c r="S317" s="25">
        <f t="shared" ca="1" si="267"/>
        <v>2485546.1543099997</v>
      </c>
    </row>
    <row r="318" spans="1:19" ht="15.75" customHeight="1" x14ac:dyDescent="0.25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305873.17539306177</v>
      </c>
      <c r="R318" s="25">
        <f t="array" aca="1" ref="R318" ca="1">INDEX('Lorri 401b'!L:L,MATCH('Retirement Calculator'!A318,'Lorri 401b'!N:N,0),0)</f>
        <v>2159853.2757603121</v>
      </c>
      <c r="S318" s="25">
        <f t="shared" ca="1" si="267"/>
        <v>2465726.4511533738</v>
      </c>
    </row>
    <row r="319" spans="1:19" ht="15.75" customHeight="1" x14ac:dyDescent="0.25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298717.0354368384</v>
      </c>
      <c r="R319" s="25">
        <f t="array" aca="1" ref="R319" ca="1">INDEX('Lorri 401b'!L:L,MATCH('Retirement Calculator'!A319,'Lorri 401b'!N:N,0),0)</f>
        <v>2147107.1304634237</v>
      </c>
      <c r="S319" s="25">
        <f t="shared" ca="1" si="267"/>
        <v>2445824.1659002621</v>
      </c>
    </row>
    <row r="320" spans="1:19" ht="15.75" customHeight="1" x14ac:dyDescent="0.25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291531.07823079749</v>
      </c>
      <c r="R320" s="25">
        <f t="array" aca="1" ref="R320" ca="1">INDEX('Lorri 401b'!L:L,MATCH('Retirement Calculator'!A320,'Lorri 401b'!N:N,0),0)</f>
        <v>2134307.8762277984</v>
      </c>
      <c r="S320" s="25">
        <f t="shared" ca="1" si="267"/>
        <v>2425838.9544585957</v>
      </c>
    </row>
    <row r="321" spans="1:19" ht="15.75" customHeight="1" x14ac:dyDescent="0.25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284315.17953639803</v>
      </c>
      <c r="R321" s="25">
        <f t="array" aca="1" ref="R321" ca="1">INDEX('Lorri 401b'!L:L,MATCH('Retirement Calculator'!A321,'Lorri 401b'!N:N,0),0)</f>
        <v>2121455.2917661914</v>
      </c>
      <c r="S321" s="25">
        <f t="shared" ca="1" si="267"/>
        <v>2405770.4713025894</v>
      </c>
    </row>
    <row r="322" spans="1:19" ht="15.75" customHeight="1" x14ac:dyDescent="0.25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277069.21459743858</v>
      </c>
      <c r="R322" s="25">
        <f t="array" aca="1" ref="R322" ca="1">INDEX('Lorri 401b'!L:L,MATCH('Retirement Calculator'!A322,'Lorri 401b'!N:N,0),0)</f>
        <v>2108549.1548693278</v>
      </c>
      <c r="S322" s="25">
        <f t="shared" ca="1" si="267"/>
        <v>2385618.3694667662</v>
      </c>
    </row>
    <row r="323" spans="1:19" ht="15.75" customHeight="1" x14ac:dyDescent="0.25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269793.05813790014</v>
      </c>
      <c r="R323" s="25">
        <f t="array" aca="1" ref="R323" ca="1">INDEX('Lorri 401b'!L:L,MATCH('Retirement Calculator'!A323,'Lorri 401b'!N:N,0),0)</f>
        <v>2095589.2424020604</v>
      </c>
      <c r="S323" s="25">
        <f t="shared" ca="1" si="267"/>
        <v>2365382.3005399606</v>
      </c>
    </row>
    <row r="324" spans="1:19" ht="15.75" customHeight="1" x14ac:dyDescent="0.25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262486.5843597803</v>
      </c>
      <c r="R324" s="25">
        <f t="array" aca="1" ref="R324" ca="1">INDEX('Lorri 401b'!L:L,MATCH('Retirement Calculator'!A324,'Lorri 401b'!N:N,0),0)</f>
        <v>2082575.3302995127</v>
      </c>
      <c r="S324" s="25">
        <f t="shared" ca="1" si="267"/>
        <v>2345061.9146592929</v>
      </c>
    </row>
    <row r="325" spans="1:19" ht="15.75" customHeight="1" x14ac:dyDescent="0.25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255149.66694091828</v>
      </c>
      <c r="R325" s="25">
        <f t="array" aca="1" ref="R325" ca="1">INDEX('Lorri 401b'!L:L,MATCH('Retirement Calculator'!A325,'Lorri 401b'!N:N,0),0)</f>
        <v>2069507.1935632045</v>
      </c>
      <c r="S325" s="25">
        <f t="shared" ca="1" si="267"/>
        <v>2324656.8605041229</v>
      </c>
    </row>
    <row r="326" spans="1:19" ht="15.75" customHeight="1" x14ac:dyDescent="0.25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247782.17903281099</v>
      </c>
      <c r="R326" s="25">
        <f t="array" aca="1" ref="R326" ca="1">INDEX('Lorri 401b'!L:L,MATCH('Retirement Calculator'!A326,'Lorri 401b'!N:N,0),0)</f>
        <v>2056384.6062571616</v>
      </c>
      <c r="S326" s="25">
        <f t="shared" ca="1" si="267"/>
        <v>2304166.7852899726</v>
      </c>
    </row>
    <row r="327" spans="1:19" ht="15.75" customHeight="1" x14ac:dyDescent="0.25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240383.99325841994</v>
      </c>
      <c r="R327" s="25">
        <f t="array" aca="1" ref="R327" ca="1">INDEX('Lorri 401b'!L:L,MATCH('Retirement Calculator'!A327,'Lorri 401b'!N:N,0),0)</f>
        <v>2043207.3415040101</v>
      </c>
      <c r="S327" s="25">
        <f t="shared" ca="1" si="267"/>
        <v>2283591.3347624303</v>
      </c>
    </row>
    <row r="328" spans="1:19" ht="15.75" customHeight="1" x14ac:dyDescent="0.25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232954.98170996894</v>
      </c>
      <c r="R328" s="25">
        <f t="array" aca="1" ref="R328" ca="1">INDEX('Lorri 401b'!L:L,MATCH('Retirement Calculator'!A328,'Lorri 401b'!N:N,0),0)</f>
        <v>2029975.1714810538</v>
      </c>
      <c r="S328" s="25">
        <f t="shared" ca="1" si="267"/>
        <v>2262930.1531910226</v>
      </c>
    </row>
    <row r="329" spans="1:19" ht="15.75" customHeight="1" x14ac:dyDescent="0.25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225495.01594673272</v>
      </c>
      <c r="R329" s="25">
        <f t="array" aca="1" ref="R329" ca="1">INDEX('Lorri 401b'!L:L,MATCH('Retirement Calculator'!A329,'Lorri 401b'!N:N,0),0)</f>
        <v>2016687.8674163353</v>
      </c>
      <c r="S329" s="25">
        <f t="shared" ca="1" si="267"/>
        <v>2242182.8833630681</v>
      </c>
    </row>
    <row r="330" spans="1:19" ht="15.75" customHeight="1" x14ac:dyDescent="0.25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218003.96699281633</v>
      </c>
      <c r="R330" s="25">
        <f t="array" aca="1" ref="R330" ca="1">INDEX('Lorri 401b'!L:L,MATCH('Retirement Calculator'!A330,'Lorri 401b'!N:N,0),0)</f>
        <v>2003345.1995846804</v>
      </c>
      <c r="S330" s="25">
        <f t="shared" ca="1" si="267"/>
        <v>2221349.1665774966</v>
      </c>
    </row>
    <row r="331" spans="1:19" ht="15.75" customHeight="1" x14ac:dyDescent="0.25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210481.7053349253</v>
      </c>
      <c r="R331" s="25">
        <f t="array" aca="1" ref="R331" ca="1">INDEX('Lorri 401b'!L:L,MATCH('Retirement Calculator'!A331,'Lorri 401b'!N:N,0),0)</f>
        <v>1989946.937303727</v>
      </c>
      <c r="S331" s="25">
        <f t="shared" ca="1" si="267"/>
        <v>2200428.6426386521</v>
      </c>
    </row>
    <row r="332" spans="1:19" ht="15.75" customHeight="1" x14ac:dyDescent="0.25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202928.1009201264</v>
      </c>
      <c r="R332" s="25">
        <f t="array" aca="1" ref="R332" ca="1">INDEX('Lorri 401b'!L:L,MATCH('Retirement Calculator'!A332,'Lorri 401b'!N:N,0),0)</f>
        <v>1976492.8489299363</v>
      </c>
      <c r="S332" s="25">
        <f t="shared" ca="1" si="267"/>
        <v>2179420.9498500628</v>
      </c>
    </row>
    <row r="333" spans="1:19" ht="15.75" customHeight="1" x14ac:dyDescent="0.25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195343.02315359915</v>
      </c>
      <c r="R333" s="25">
        <f t="array" aca="1" ref="R333" ca="1">INDEX('Lorri 401b'!L:L,MATCH('Retirement Calculator'!A333,'Lorri 401b'!N:N,0),0)</f>
        <v>1962982.701854588</v>
      </c>
      <c r="S333" s="25">
        <f t="shared" ca="1" si="267"/>
        <v>2158325.7250081873</v>
      </c>
    </row>
    <row r="334" spans="1:19" ht="15.75" customHeight="1" x14ac:dyDescent="0.25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187726.34089637804</v>
      </c>
      <c r="R334" s="25">
        <f t="array" aca="1" ref="R334" ca="1">INDEX('Lorri 401b'!L:L,MATCH('Retirement Calculator'!A334,'Lorri 401b'!N:N,0),0)</f>
        <v>1949416.2624997592</v>
      </c>
      <c r="S334" s="25">
        <f t="shared" ca="1" si="267"/>
        <v>2137142.6033961372</v>
      </c>
    </row>
    <row r="335" spans="1:19" ht="15.75" customHeight="1" x14ac:dyDescent="0.25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180077.92246308518</v>
      </c>
      <c r="R335" s="25">
        <f t="array" aca="1" ref="R335" ca="1">INDEX('Lorri 401b'!L:L,MATCH('Retirement Calculator'!A335,'Lorri 401b'!N:N,0),0)</f>
        <v>1935793.2963142854</v>
      </c>
      <c r="S335" s="25">
        <f t="shared" ca="1" si="267"/>
        <v>2115871.2187773706</v>
      </c>
    </row>
    <row r="336" spans="1:19" ht="15.75" customHeight="1" x14ac:dyDescent="0.25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172397.63561965359</v>
      </c>
      <c r="R336" s="25">
        <f t="array" aca="1" ref="R336" ca="1">INDEX('Lorri 401b'!L:L,MATCH('Retirement Calculator'!A336,'Lorri 401b'!N:N,0),0)</f>
        <v>1922113.5677697053</v>
      </c>
      <c r="S336" s="25">
        <f t="shared" ca="1" si="267"/>
        <v>2094511.2033893589</v>
      </c>
    </row>
    <row r="337" spans="1:19" ht="15.75" customHeight="1" x14ac:dyDescent="0.25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164685.34758104105</v>
      </c>
      <c r="R337" s="25">
        <f t="array" aca="1" ref="R337" ca="1">INDEX('Lorri 401b'!L:L,MATCH('Retirement Calculator'!A337,'Lorri 401b'!N:N,0),0)</f>
        <v>1908376.8403561895</v>
      </c>
      <c r="S337" s="25">
        <f t="shared" ca="1" si="267"/>
        <v>2073062.1879372306</v>
      </c>
    </row>
    <row r="338" spans="1:19" ht="15.75" customHeight="1" x14ac:dyDescent="0.25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156940.92500893428</v>
      </c>
      <c r="R338" s="25">
        <f t="array" aca="1" ref="R338" ca="1">INDEX('Lorri 401b'!L:L,MATCH('Retirement Calculator'!A338,'Lorri 401b'!N:N,0),0)</f>
        <v>1894582.8765784507</v>
      </c>
      <c r="S338" s="25">
        <f t="shared" ca="1" si="267"/>
        <v>2051523.8015873849</v>
      </c>
    </row>
    <row r="339" spans="1:19" ht="15.75" customHeight="1" x14ac:dyDescent="0.25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149164.23400944375</v>
      </c>
      <c r="R339" s="25">
        <f t="array" aca="1" ref="R339" ca="1">INDEX('Lorri 401b'!L:L,MATCH('Retirement Calculator'!A339,'Lorri 401b'!N:N,0),0)</f>
        <v>1880731.4379516379</v>
      </c>
      <c r="S339" s="25">
        <f t="shared" ca="1" si="267"/>
        <v>2029895.6719610817</v>
      </c>
    </row>
    <row r="340" spans="1:19" ht="15.75" customHeight="1" x14ac:dyDescent="0.25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141355.14013078867</v>
      </c>
      <c r="R340" s="25">
        <f t="array" aca="1" ref="R340" ca="1">INDEX('Lorri 401b'!L:L,MATCH('Retirement Calculator'!A340,'Lorri 401b'!N:N,0),0)</f>
        <v>1866822.2849972134</v>
      </c>
      <c r="S340" s="25">
        <f t="shared" ca="1" si="267"/>
        <v>2008177.4251280022</v>
      </c>
    </row>
    <row r="341" spans="1:19" ht="15.75" customHeight="1" x14ac:dyDescent="0.25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133513.50836097251</v>
      </c>
      <c r="R341" s="25">
        <f t="array" aca="1" ref="R341" ca="1">INDEX('Lorri 401b'!L:L,MATCH('Retirement Calculator'!A341,'Lorri 401b'!N:N,0),0)</f>
        <v>1852855.1772388122</v>
      </c>
      <c r="S341" s="25">
        <f t="shared" ca="1" si="267"/>
        <v>1986368.6855997848</v>
      </c>
    </row>
    <row r="342" spans="1:19" ht="15.75" customHeight="1" x14ac:dyDescent="0.25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125639.2031254488</v>
      </c>
      <c r="R342" s="25">
        <f t="array" aca="1" ref="R342" ca="1">INDEX('Lorri 401b'!L:L,MATCH('Retirement Calculator'!A342,'Lorri 401b'!N:N,0),0)</f>
        <v>1838829.8731980843</v>
      </c>
      <c r="S342" s="25">
        <f t="shared" ca="1" si="267"/>
        <v>1964469.0763235332</v>
      </c>
    </row>
    <row r="343" spans="1:19" ht="15.75" customHeight="1" x14ac:dyDescent="0.25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117732.08828477707</v>
      </c>
      <c r="R343" s="25">
        <f t="array" aca="1" ref="R343" ca="1">INDEX('Lorri 401b'!L:L,MATCH('Retirement Calculator'!A343,'Lorri 401b'!N:N,0),0)</f>
        <v>1824746.13039052</v>
      </c>
      <c r="S343" s="25">
        <f t="shared" ca="1" si="267"/>
        <v>1942478.218675297</v>
      </c>
    </row>
    <row r="344" spans="1:19" ht="15.75" customHeight="1" x14ac:dyDescent="0.25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109792.02713226921</v>
      </c>
      <c r="R344" s="25">
        <f t="array" aca="1" ref="R344" ca="1">INDEX('Lorri 401b'!L:L,MATCH('Retirement Calculator'!A344,'Lorri 401b'!N:N,0),0)</f>
        <v>1810603.7053212575</v>
      </c>
      <c r="S344" s="25">
        <f t="shared" ca="1" si="267"/>
        <v>1920395.7324535267</v>
      </c>
    </row>
    <row r="345" spans="1:19" ht="15.75" customHeight="1" x14ac:dyDescent="0.25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101818.8823916259</v>
      </c>
      <c r="R345" s="25">
        <f t="array" aca="1" ref="R345" ca="1">INDEX('Lorri 401b'!L:L,MATCH('Retirement Calculator'!A345,'Lorri 401b'!N:N,0),0)</f>
        <v>1796402.3534808732</v>
      </c>
      <c r="S345" s="25">
        <f t="shared" ca="1" si="267"/>
        <v>1898221.2358724992</v>
      </c>
    </row>
    <row r="346" spans="1:19" ht="15.75" customHeight="1" x14ac:dyDescent="0.25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93812.516214563235</v>
      </c>
      <c r="R346" s="25">
        <f t="array" aca="1" ref="R346" ca="1">INDEX('Lorri 401b'!L:L,MATCH('Retirement Calculator'!A346,'Lorri 401b'!N:N,0),0)</f>
        <v>1782141.8293411538</v>
      </c>
      <c r="S346" s="25">
        <f t="shared" ca="1" si="267"/>
        <v>1875954.3455557171</v>
      </c>
    </row>
    <row r="347" spans="1:19" ht="15.75" customHeight="1" x14ac:dyDescent="0.25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85772.790178429481</v>
      </c>
      <c r="R347" s="25">
        <f t="array" aca="1" ref="R347" ca="1">INDEX('Lorri 401b'!L:L,MATCH('Retirement Calculator'!A347,'Lorri 401b'!N:N,0),0)</f>
        <v>1767821.8863508524</v>
      </c>
      <c r="S347" s="25">
        <f t="shared" ca="1" si="267"/>
        <v>1853594.676529282</v>
      </c>
    </row>
    <row r="348" spans="1:19" ht="15.75" customHeight="1" x14ac:dyDescent="0.25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77699.56528381184</v>
      </c>
      <c r="R348" s="25">
        <f t="array" aca="1" ref="R348" ca="1">INDEX('Lorri 401b'!L:L,MATCH('Retirement Calculator'!A348,'Lorri 401b'!N:N,0),0)</f>
        <v>1753442.2769314246</v>
      </c>
      <c r="S348" s="25">
        <f t="shared" ca="1" si="267"/>
        <v>1831141.8422152365</v>
      </c>
    </row>
    <row r="349" spans="1:19" ht="15.75" customHeight="1" x14ac:dyDescent="0.25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69592.701952133284</v>
      </c>
      <c r="R349" s="25">
        <f t="array" aca="1" ref="R349" ca="1">INDEX('Lorri 401b'!L:L,MATCH('Retirement Calculator'!A349,'Lorri 401b'!N:N,0),0)</f>
        <v>1739002.7524727492</v>
      </c>
      <c r="S349" s="25">
        <f t="shared" ca="1" si="267"/>
        <v>1808595.4544248825</v>
      </c>
    </row>
    <row r="350" spans="1:19" ht="15.75" customHeight="1" x14ac:dyDescent="0.25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61452.060023239406</v>
      </c>
      <c r="R350" s="25">
        <f t="array" aca="1" ref="R350" ca="1">INDEX('Lorri 401b'!L:L,MATCH('Retirement Calculator'!A350,'Lorri 401b'!N:N,0),0)</f>
        <v>1724503.0633288294</v>
      </c>
      <c r="S350" s="25">
        <f t="shared" ca="1" si="267"/>
        <v>1785955.1233520687</v>
      </c>
    </row>
    <row r="351" spans="1:19" ht="15.75" customHeight="1" x14ac:dyDescent="0.25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53277.498752975138</v>
      </c>
      <c r="R351" s="25">
        <f t="array" aca="1" ref="R351" ca="1">INDEX('Lorri 401b'!L:L,MATCH('Retirement Calculator'!A351,'Lorri 401b'!N:N,0),0)</f>
        <v>1709942.9588134766</v>
      </c>
      <c r="S351" s="25">
        <f t="shared" ca="1" si="267"/>
        <v>1763220.4575664517</v>
      </c>
    </row>
    <row r="352" spans="1:19" ht="15.75" customHeight="1" x14ac:dyDescent="0.25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45068.876810751433</v>
      </c>
      <c r="R352" s="25">
        <f t="array" aca="1" ref="R352" ca="1">INDEX('Lorri 401b'!L:L,MATCH('Retirement Calculator'!A352,'Lorri 401b'!N:N,0),0)</f>
        <v>1695322.1871959765</v>
      </c>
      <c r="S352" s="25">
        <f t="shared" ca="1" si="267"/>
        <v>1740391.0640067279</v>
      </c>
    </row>
    <row r="353" spans="1:19" ht="15.75" customHeight="1" x14ac:dyDescent="0.25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36826.0522771018</v>
      </c>
      <c r="R353" s="25">
        <f t="array" aca="1" ref="R353" ca="1">INDEX('Lorri 401b'!L:L,MATCH('Retirement Calculator'!A353,'Lorri 401b'!N:N,0),0)</f>
        <v>1680640.4956967367</v>
      </c>
      <c r="S353" s="25">
        <f t="shared" ca="1" si="267"/>
        <v>1717466.5479738386</v>
      </c>
    </row>
    <row r="354" spans="1:19" ht="15.75" customHeight="1" x14ac:dyDescent="0.25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28548.882641228625</v>
      </c>
      <c r="R354" s="25">
        <f t="array" aca="1" ref="R354" ca="1">INDEX('Lorri 401b'!L:L,MATCH('Retirement Calculator'!A354,'Lorri 401b'!N:N,0),0)</f>
        <v>1665897.630482917</v>
      </c>
      <c r="S354" s="25">
        <f t="shared" ca="1" si="267"/>
        <v>1694446.5131241456</v>
      </c>
    </row>
    <row r="355" spans="1:19" ht="15.75" customHeight="1" x14ac:dyDescent="0.25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20237.224798539308</v>
      </c>
      <c r="R355" s="25">
        <f t="array" aca="1" ref="R355" ca="1">INDEX('Lorri 401b'!L:L,MATCH('Retirement Calculator'!A355,'Lorri 401b'!N:N,0),0)</f>
        <v>1651093.3366640394</v>
      </c>
      <c r="S355" s="25">
        <f t="shared" ca="1" si="267"/>
        <v>1671330.5614625788</v>
      </c>
    </row>
    <row r="356" spans="1:19" ht="15.75" customHeight="1" x14ac:dyDescent="0.25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11890.935048172119</v>
      </c>
      <c r="R356" s="25">
        <f t="array" aca="1" ref="R356" ca="1">INDEX('Lorri 401b'!L:L,MATCH('Retirement Calculator'!A356,'Lorri 401b'!N:N,0),0)</f>
        <v>1636227.3582875833</v>
      </c>
      <c r="S356" s="25">
        <f t="shared" ca="1" si="267"/>
        <v>1648118.2933357554</v>
      </c>
    </row>
    <row r="357" spans="1:19" ht="15.75" customHeight="1" x14ac:dyDescent="0.25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3509.8690905117346</v>
      </c>
      <c r="R357" s="25">
        <f t="array" aca="1" ref="R357" ca="1">INDEX('Lorri 401b'!L:L,MATCH('Retirement Calculator'!A357,'Lorri 401b'!N:N,0),0)</f>
        <v>1621299.4383345586</v>
      </c>
      <c r="S357" s="25">
        <f t="shared" ca="1" si="267"/>
        <v>1624809.3074250703</v>
      </c>
    </row>
    <row r="358" spans="1:19" ht="15.75" customHeight="1" x14ac:dyDescent="0.25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-4906.1179753055685</v>
      </c>
      <c r="R358" s="25">
        <f t="array" aca="1" ref="R358" ca="1">INDEX('Lorri 401b'!L:L,MATCH('Retirement Calculator'!A358,'Lorri 401b'!N:N,0),0)</f>
        <v>1606309.3187150629</v>
      </c>
      <c r="S358" s="25">
        <f t="shared" ca="1" si="267"/>
        <v>1601403.2007397574</v>
      </c>
    </row>
    <row r="359" spans="1:19" ht="15.75" customHeight="1" x14ac:dyDescent="0.25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-13357.171653897109</v>
      </c>
      <c r="R359" s="25">
        <f t="array" aca="1" ref="R359" ca="1">INDEX('Lorri 401b'!L:L,MATCH('Retirement Calculator'!A359,'Lorri 401b'!N:N,0),0)</f>
        <v>1591256.7402638195</v>
      </c>
      <c r="S359" s="25">
        <f t="shared" ca="1" si="267"/>
        <v>1577899.5686099224</v>
      </c>
    </row>
    <row r="360" spans="1:19" ht="15.75" customHeight="1" x14ac:dyDescent="0.25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-21843.438056149447</v>
      </c>
      <c r="R360" s="25">
        <f t="array" aca="1" ref="R360" ca="1">INDEX('Lorri 401b'!L:L,MATCH('Retirement Calculator'!A360,'Lorri 401b'!N:N,0),0)</f>
        <v>1576141.4427356957</v>
      </c>
      <c r="S360" s="25">
        <f t="shared" ca="1" si="267"/>
        <v>1554298.0046795462</v>
      </c>
    </row>
    <row r="361" spans="1:19" ht="15.75" customHeight="1" x14ac:dyDescent="0.25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-30365.063901744503</v>
      </c>
      <c r="R361" s="25">
        <f t="array" aca="1" ref="R361" ca="1">INDEX('Lorri 401b'!L:L,MATCH('Retirement Calculator'!A361,'Lorri 401b'!N:N,0),0)</f>
        <v>1560963.1648012048</v>
      </c>
      <c r="S361" s="25">
        <f t="shared" ca="1" si="267"/>
        <v>1530598.1008994603</v>
      </c>
    </row>
    <row r="362" spans="1:19" ht="15.75" customHeight="1" x14ac:dyDescent="0.25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-38922.196521696205</v>
      </c>
      <c r="R362" s="25">
        <f t="array" aca="1" ref="R362" ca="1">INDEX('Lorri 401b'!L:L,MATCH('Retirement Calculator'!A362,'Lorri 401b'!N:N,0),0)</f>
        <v>1545721.6440419869</v>
      </c>
      <c r="S362" s="25">
        <f t="shared" ca="1" si="267"/>
        <v>1506799.4475202907</v>
      </c>
    </row>
    <row r="363" spans="1:19" ht="15.75" customHeight="1" x14ac:dyDescent="0.25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-47514.983860897708</v>
      </c>
      <c r="R363" s="25">
        <f t="array" aca="1" ref="R363" ca="1">INDEX('Lorri 401b'!L:L,MATCH('Retirement Calculator'!A363,'Lorri 401b'!N:N,0),0)</f>
        <v>1530416.6169462723</v>
      </c>
      <c r="S363" s="25">
        <f t="shared" ca="1" si="267"/>
        <v>1482901.6330853747</v>
      </c>
    </row>
    <row r="364" spans="1:19" ht="15.75" customHeight="1" x14ac:dyDescent="0.25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-56143.574480679214</v>
      </c>
      <c r="R364" s="25">
        <f t="array" aca="1" ref="R364" ca="1">INDEX('Lorri 401b'!L:L,MATCH('Retirement Calculator'!A364,'Lorri 401b'!N:N,0),0)</f>
        <v>1515047.8189043256</v>
      </c>
      <c r="S364" s="25">
        <f t="shared" ca="1" si="267"/>
        <v>1458904.2444236465</v>
      </c>
    </row>
    <row r="365" spans="1:19" ht="15.75" customHeight="1" x14ac:dyDescent="0.25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-64808.117561376479</v>
      </c>
      <c r="R365" s="25">
        <f t="array" aca="1" ref="R365" ca="1">INDEX('Lorri 401b'!L:L,MATCH('Retirement Calculator'!A365,'Lorri 401b'!N:N,0),0)</f>
        <v>1499614.9842038706</v>
      </c>
      <c r="S365" s="25">
        <f t="shared" ca="1" si="267"/>
        <v>1434806.8666424942</v>
      </c>
    </row>
    <row r="366" spans="1:19" ht="15.75" customHeight="1" x14ac:dyDescent="0.25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-73508.762904909978</v>
      </c>
      <c r="R366" s="25">
        <f t="array" aca="1" ref="R366" ca="1">INDEX('Lorri 401b'!L:L,MATCH('Retirement Calculator'!A366,'Lorri 401b'!N:N,0),0)</f>
        <v>1484117.8460254972</v>
      </c>
      <c r="S366" s="25">
        <f t="shared" ca="1" si="267"/>
        <v>1410609.0831205873</v>
      </c>
    </row>
    <row r="367" spans="1:19" ht="15.75" customHeight="1" x14ac:dyDescent="0.25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-82245.660937374865</v>
      </c>
      <c r="R367" s="25">
        <f t="array" aca="1" ref="R367" ca="1">INDEX('Lorri 401b'!L:L,MATCH('Retirement Calculator'!A367,'Lorri 401b'!N:N,0),0)</f>
        <v>1468556.1364380473</v>
      </c>
      <c r="S367" s="25">
        <f t="shared" ca="1" si="267"/>
        <v>1386310.4755006724</v>
      </c>
    </row>
    <row r="368" spans="1:19" ht="15.75" customHeight="1" x14ac:dyDescent="0.25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-91018.962711641696</v>
      </c>
      <c r="R368" s="25">
        <f t="array" aca="1" ref="R368" ca="1">INDEX('Lorri 401b'!L:L,MATCH('Retirement Calculator'!A368,'Lorri 401b'!N:N,0),0)</f>
        <v>1452929.5863939829</v>
      </c>
      <c r="S368" s="25">
        <f t="shared" ca="1" si="267"/>
        <v>1361910.6236823411</v>
      </c>
    </row>
    <row r="369" spans="1:19" ht="15.75" customHeight="1" x14ac:dyDescent="0.25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-99828.819909967977</v>
      </c>
      <c r="R369" s="25">
        <f t="array" aca="1" ref="R369" ca="1">INDEX('Lorri 401b'!L:L,MATCH('Retirement Calculator'!A369,'Lorri 401b'!N:N,0),0)</f>
        <v>1437237.9257247348</v>
      </c>
      <c r="S369" s="25">
        <f t="shared" ca="1" si="267"/>
        <v>1337409.1058147668</v>
      </c>
    </row>
    <row r="370" spans="1:19" ht="15.75" customHeight="1" x14ac:dyDescent="0.25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-108675.38484662061</v>
      </c>
      <c r="R370" s="25">
        <f t="array" aca="1" ref="R370" ca="1">INDEX('Lorri 401b'!L:L,MATCH('Retirement Calculator'!A370,'Lorri 401b'!N:N,0),0)</f>
        <v>1421480.8831360317</v>
      </c>
      <c r="S370" s="25">
        <f t="shared" ca="1" si="267"/>
        <v>1312805.498289411</v>
      </c>
    </row>
    <row r="371" spans="1:19" ht="15.75" customHeight="1" x14ac:dyDescent="0.25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-117558.8104705093</v>
      </c>
      <c r="R371" s="25">
        <f t="array" aca="1" ref="R371" ca="1">INDEX('Lorri 401b'!L:L,MATCH('Retirement Calculator'!A371,'Lorri 401b'!N:N,0),0)</f>
        <v>1405658.186203209</v>
      </c>
      <c r="S371" s="25">
        <f t="shared" ca="1" si="267"/>
        <v>1288099.3757326996</v>
      </c>
    </row>
    <row r="372" spans="1:19" ht="15.75" customHeight="1" x14ac:dyDescent="0.25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-126479.25036783086</v>
      </c>
      <c r="R372" s="25">
        <f t="array" aca="1" ref="R372" ca="1">INDEX('Lorri 401b'!L:L,MATCH('Retirement Calculator'!A372,'Lorri 401b'!N:N,0),0)</f>
        <v>1389769.5613664994</v>
      </c>
      <c r="S372" s="25">
        <f t="shared" ca="1" si="267"/>
        <v>1263290.3109986684</v>
      </c>
    </row>
    <row r="373" spans="1:19" ht="15.75" customHeight="1" x14ac:dyDescent="0.25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-135436.85876472457</v>
      </c>
      <c r="R373" s="25">
        <f t="array" aca="1" ref="R373" ca="1">INDEX('Lorri 401b'!L:L,MATCH('Retirement Calculator'!A373,'Lorri 401b'!N:N,0),0)</f>
        <v>1373814.7339263035</v>
      </c>
      <c r="S373" s="25">
        <f t="shared" ca="1" si="267"/>
        <v>1238377.8751615789</v>
      </c>
    </row>
    <row r="374" spans="1:19" ht="15.75" customHeight="1" x14ac:dyDescent="0.25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-144431.79052993871</v>
      </c>
      <c r="R374" s="25">
        <f t="array" aca="1" ref="R374" ca="1">INDEX('Lorri 401b'!L:L,MATCH('Retirement Calculator'!A374,'Lorri 401b'!N:N,0),0)</f>
        <v>1357793.4280384402</v>
      </c>
      <c r="S374" s="25">
        <f t="shared" ca="1" si="267"/>
        <v>1213361.6375085015</v>
      </c>
    </row>
    <row r="375" spans="1:19" ht="15.75" customHeight="1" x14ac:dyDescent="0.25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-153464.20117750787</v>
      </c>
      <c r="R375" s="25">
        <f t="array" aca="1" ref="R375" ca="1">INDEX('Lorri 401b'!L:L,MATCH('Retirement Calculator'!A375,'Lorri 401b'!N:N,0),0)</f>
        <v>1341705.3667093774</v>
      </c>
      <c r="S375" s="25">
        <f t="shared" ca="1" si="267"/>
        <v>1188241.1655318695</v>
      </c>
    </row>
    <row r="376" spans="1:19" ht="15.75" customHeight="1" x14ac:dyDescent="0.25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-162534.24686944191</v>
      </c>
      <c r="R376" s="25">
        <f t="array" aca="1" ref="R376" ca="1">INDEX('Lorri 401b'!L:L,MATCH('Retirement Calculator'!A376,'Lorri 401b'!N:N,0),0)</f>
        <v>1325550.2717914435</v>
      </c>
      <c r="S376" s="25">
        <f t="shared" ca="1" si="267"/>
        <v>1163016.0249220016</v>
      </c>
    </row>
    <row r="377" spans="1:19" ht="15.75" customHeight="1" x14ac:dyDescent="0.25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-171642.08441842569</v>
      </c>
      <c r="R377" s="25">
        <f t="array" aca="1" ref="R377" ca="1">INDEX('Lorri 401b'!L:L,MATCH('Retirement Calculator'!A377,'Lorri 401b'!N:N,0),0)</f>
        <v>1309327.8639780183</v>
      </c>
      <c r="S377" s="25">
        <f t="shared" ca="1" si="267"/>
        <v>1137685.7795595927</v>
      </c>
    </row>
    <row r="378" spans="1:19" ht="15.75" customHeight="1" x14ac:dyDescent="0.25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-180787.87129053022</v>
      </c>
      <c r="R378" s="25">
        <f t="array" aca="1" ref="R378" ca="1">INDEX('Lorri 401b'!L:L,MATCH('Retirement Calculator'!A378,'Lorri 401b'!N:N,0),0)</f>
        <v>1293037.8627987038</v>
      </c>
      <c r="S378" s="25">
        <f t="shared" ca="1" si="267"/>
        <v>1112249.9915081735</v>
      </c>
    </row>
    <row r="379" spans="1:19" ht="15.75" customHeight="1" x14ac:dyDescent="0.25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-189971.7656079352</v>
      </c>
      <c r="R379" s="25">
        <f t="array" aca="1" ref="R379" ca="1">INDEX('Lorri 401b'!L:L,MATCH('Retirement Calculator'!A379,'Lorri 401b'!N:N,0),0)</f>
        <v>1276679.9866144755</v>
      </c>
      <c r="S379" s="25">
        <f t="shared" ca="1" si="267"/>
        <v>1086708.2210065403</v>
      </c>
    </row>
    <row r="380" spans="1:19" ht="15.75" customHeight="1" x14ac:dyDescent="0.25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-199193.92615166269</v>
      </c>
      <c r="R380" s="25">
        <f t="array" aca="1" ref="R380" ca="1">INDEX('Lorri 401b'!L:L,MATCH('Retirement Calculator'!A380,'Lorri 401b'!N:N,0),0)</f>
        <v>1260253.9526128129</v>
      </c>
      <c r="S380" s="25">
        <f t="shared" ca="1" si="267"/>
        <v>1061060.0264611503</v>
      </c>
    </row>
    <row r="381" spans="1:19" ht="15.75" customHeight="1" x14ac:dyDescent="0.25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-208454.51236432238</v>
      </c>
      <c r="R381" s="25">
        <f t="array" aca="1" ref="R381" ca="1">INDEX('Lorri 401b'!L:L,MATCH('Retirement Calculator'!A381,'Lorri 401b'!N:N,0),0)</f>
        <v>1243759.4768028101</v>
      </c>
      <c r="S381" s="25">
        <f t="shared" ca="1" si="267"/>
        <v>1035304.9644384878</v>
      </c>
    </row>
    <row r="382" spans="1:19" ht="15.75" customHeight="1" x14ac:dyDescent="0.25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-217753.68435286815</v>
      </c>
      <c r="R382" s="25">
        <f t="array" aca="1" ref="R382" ca="1">INDEX('Lorri 401b'!L:L,MATCH('Retirement Calculator'!A382,'Lorri 401b'!N:N,0),0)</f>
        <v>1227196.2740102655</v>
      </c>
      <c r="S382" s="25">
        <f t="shared" ca="1" si="267"/>
        <v>1009442.5896573974</v>
      </c>
    </row>
    <row r="383" spans="1:19" ht="15.75" customHeight="1" x14ac:dyDescent="0.25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-227091.6028913662</v>
      </c>
      <c r="R383" s="25">
        <f t="array" aca="1" ref="R383" ca="1">INDEX('Lorri 401b'!L:L,MATCH('Retirement Calculator'!A383,'Lorri 401b'!N:N,0),0)</f>
        <v>1210564.057872752</v>
      </c>
      <c r="S383" s="25">
        <f t="shared" ca="1" si="267"/>
        <v>983472.45498138573</v>
      </c>
    </row>
    <row r="384" spans="1:19" ht="15.75" customHeight="1" x14ac:dyDescent="0.25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-236468.42942377465</v>
      </c>
      <c r="R384" s="25">
        <f t="array" aca="1" ref="R384" ca="1">INDEX('Lorri 401b'!L:L,MATCH('Retirement Calculator'!A384,'Lorri 401b'!N:N,0),0)</f>
        <v>1193862.5408346655</v>
      </c>
      <c r="S384" s="25">
        <f t="shared" ca="1" si="267"/>
        <v>957394.11141089094</v>
      </c>
    </row>
    <row r="385" spans="1:19" ht="15.75" customHeight="1" x14ac:dyDescent="0.25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-245884.32606673482</v>
      </c>
      <c r="R385" s="25">
        <f t="array" aca="1" ref="R385" ca="1">INDEX('Lorri 401b'!L:L,MATCH('Retirement Calculator'!A385,'Lorri 401b'!N:N,0),0)</f>
        <v>1177091.4341422538</v>
      </c>
      <c r="S385" s="25">
        <f t="shared" ca="1" si="267"/>
        <v>931207.10807551898</v>
      </c>
    </row>
    <row r="386" spans="1:19" ht="15.75" customHeight="1" x14ac:dyDescent="0.25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-255339.45561237397</v>
      </c>
      <c r="R386" s="25">
        <f t="array" aca="1" ref="R386" ca="1">INDEX('Lorri 401b'!L:L,MATCH('Retirement Calculator'!A386,'Lorri 401b'!N:N,0),0)</f>
        <v>1160250.4478386235</v>
      </c>
      <c r="S386" s="25">
        <f t="shared" ca="1" si="267"/>
        <v>904910.99222624954</v>
      </c>
    </row>
    <row r="387" spans="1:19" ht="15.75" customHeight="1" x14ac:dyDescent="0.25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-264833.98153112002</v>
      </c>
      <c r="R387" s="25">
        <f t="array" aca="1" ref="R387" ca="1">INDEX('Lorri 401b'!L:L,MATCH('Retirement Calculator'!A387,'Lorri 401b'!N:N,0),0)</f>
        <v>1143339.2907587283</v>
      </c>
      <c r="S387" s="25">
        <f t="shared" ca="1" si="267"/>
        <v>878505.30922760826</v>
      </c>
    </row>
    <row r="388" spans="1:19" ht="15.75" customHeight="1" x14ac:dyDescent="0.25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-274368.06797452748</v>
      </c>
      <c r="R388" s="25">
        <f t="array" aca="1" ref="R388" ca="1">INDEX('Lorri 401b'!L:L,MATCH('Retirement Calculator'!A388,'Lorri 401b'!N:N,0),0)</f>
        <v>1126357.6705243334</v>
      </c>
      <c r="S388" s="25">
        <f t="shared" ca="1" si="267"/>
        <v>851989.60254980589</v>
      </c>
    </row>
    <row r="389" spans="1:19" ht="15.75" customHeight="1" x14ac:dyDescent="0.25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-283941.87977811578</v>
      </c>
      <c r="R389" s="25">
        <f t="array" aca="1" ref="R389" ca="1">INDEX('Lorri 401b'!L:L,MATCH('Retirement Calculator'!A389,'Lorri 401b'!N:N,0),0)</f>
        <v>1109305.2935389618</v>
      </c>
      <c r="S389" s="25">
        <f t="shared" ca="1" si="267"/>
        <v>825363.41376084602</v>
      </c>
    </row>
    <row r="390" spans="1:19" ht="15.75" customHeight="1" x14ac:dyDescent="0.25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-293555.58246421901</v>
      </c>
      <c r="R390" s="25">
        <f t="array" aca="1" ref="R390" ca="1">INDEX('Lorri 401b'!L:L,MATCH('Retirement Calculator'!A390,'Lorri 401b'!N:N,0),0)</f>
        <v>1092181.8649828178</v>
      </c>
      <c r="S390" s="25">
        <f t="shared" ca="1" si="267"/>
        <v>798626.28251859872</v>
      </c>
    </row>
    <row r="391" spans="1:19" ht="15.75" customHeight="1" x14ac:dyDescent="0.25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-303209.34224484768</v>
      </c>
      <c r="R391" s="25">
        <f t="array" aca="1" ref="R391" ca="1">INDEX('Lorri 401b'!L:L,MATCH('Retirement Calculator'!A391,'Lorri 401b'!N:N,0),0)</f>
        <v>1074987.08880769</v>
      </c>
      <c r="S391" s="25">
        <f t="shared" ca="1" si="267"/>
        <v>771777.74656284228</v>
      </c>
    </row>
    <row r="392" spans="1:19" ht="15.75" customHeight="1" x14ac:dyDescent="0.25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-312903.3260245623</v>
      </c>
      <c r="R392" s="25">
        <f t="array" aca="1" ref="R392" ca="1">INDEX('Lorri 401b'!L:L,MATCH('Retirement Calculator'!A392,'Lorri 401b'!N:N,0),0)</f>
        <v>1057720.6677318325</v>
      </c>
      <c r="S392" s="25">
        <f t="shared" ca="1" si="267"/>
        <v>744817.34170727013</v>
      </c>
    </row>
    <row r="393" spans="1:19" ht="15.75" customHeight="1" x14ac:dyDescent="0.25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-322637.70140335907</v>
      </c>
      <c r="R393" s="25">
        <f t="array" aca="1" ref="R393" ca="1">INDEX('Lorri 401b'!L:L,MATCH('Retirement Calculator'!A393,'Lorri 401b'!N:N,0),0)</f>
        <v>1040382.3032348255</v>
      </c>
      <c r="S393" s="25">
        <f t="shared" ca="1" si="267"/>
        <v>717744.60183146643</v>
      </c>
    </row>
    <row r="394" spans="1:19" ht="15.75" customHeight="1" x14ac:dyDescent="0.25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-332412.63667956751</v>
      </c>
      <c r="R394" s="25">
        <f t="array" aca="1" ref="R394" ca="1">INDEX('Lorri 401b'!L:L,MATCH('Retirement Calculator'!A394,'Lorri 401b'!N:N,0),0)</f>
        <v>1022971.6955524145</v>
      </c>
      <c r="S394" s="25">
        <f t="shared" ca="1" si="267"/>
        <v>690559.058872847</v>
      </c>
    </row>
    <row r="395" spans="1:19" ht="15.75" customHeight="1" x14ac:dyDescent="0.25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-342228.30085276015</v>
      </c>
      <c r="R395" s="25">
        <f t="array" aca="1" ref="R395" ca="1">INDEX('Lorri 401b'!L:L,MATCH('Retirement Calculator'!A395,'Lorri 401b'!N:N,0),0)</f>
        <v>1005488.5436713266</v>
      </c>
      <c r="S395" s="25">
        <f t="shared" ca="1" si="267"/>
        <v>663260.2428185665</v>
      </c>
    </row>
    <row r="396" spans="1:19" ht="15.75" customHeight="1" x14ac:dyDescent="0.25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-352084.8636266744</v>
      </c>
      <c r="R396" s="25">
        <f t="array" aca="1" ref="R396" ca="1">INDEX('Lorri 401b'!L:L,MATCH('Retirement Calculator'!A396,'Lorri 401b'!N:N,0),0)</f>
        <v>987932.5453240677</v>
      </c>
      <c r="S396" s="25">
        <f t="shared" ca="1" si="267"/>
        <v>635847.6816973933</v>
      </c>
    </row>
    <row r="397" spans="1:19" ht="15.75" customHeight="1" x14ac:dyDescent="0.25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-361982.49541214661</v>
      </c>
      <c r="R397" s="25">
        <f t="array" aca="1" ref="R397" ca="1">INDEX('Lorri 401b'!L:L,MATCH('Retirement Calculator'!A397,'Lorri 401b'!N:N,0),0)</f>
        <v>970303.39698369522</v>
      </c>
      <c r="S397" s="25">
        <f t="shared" ca="1" si="267"/>
        <v>608320.90157154854</v>
      </c>
    </row>
    <row r="398" spans="1:19" ht="15.75" customHeight="1" x14ac:dyDescent="0.25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-371921.3673300583</v>
      </c>
      <c r="R398" s="25">
        <f t="array" aca="1" ref="R398" ca="1">INDEX('Lorri 401b'!L:L,MATCH('Retirement Calculator'!A398,'Lorri 401b'!N:N,0),0)</f>
        <v>952600.79385857098</v>
      </c>
      <c r="S398" s="25">
        <f t="shared" ca="1" si="267"/>
        <v>580679.42652851273</v>
      </c>
    </row>
    <row r="399" spans="1:19" ht="15.75" customHeight="1" x14ac:dyDescent="0.25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-381901.65121429466</v>
      </c>
      <c r="R399" s="25">
        <f t="array" aca="1" ref="R399" ca="1">INDEX('Lorri 401b'!L:L,MATCH('Retirement Calculator'!A399,'Lorri 401b'!N:N,0),0)</f>
        <v>934824.42988709209</v>
      </c>
      <c r="S399" s="25">
        <f t="shared" ca="1" si="267"/>
        <v>552922.77867279737</v>
      </c>
    </row>
    <row r="400" spans="1:19" ht="15.75" customHeight="1" x14ac:dyDescent="0.25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-391923.5196147153</v>
      </c>
      <c r="R400" s="25">
        <f t="array" aca="1" ref="R400" ca="1">INDEX('Lorri 401b'!L:L,MATCH('Retirement Calculator'!A400,'Lorri 401b'!N:N,0),0)</f>
        <v>916973.9977323988</v>
      </c>
      <c r="S400" s="25">
        <f t="shared" ca="1" si="267"/>
        <v>525050.47811768344</v>
      </c>
    </row>
    <row r="401" spans="1:19" ht="15.75" customHeight="1" x14ac:dyDescent="0.25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-401987.14580013772</v>
      </c>
      <c r="R401" s="25">
        <f t="array" aca="1" ref="R401" ca="1">INDEX('Lorri 401b'!L:L,MATCH('Retirement Calculator'!A401,'Lorri 401b'!N:N,0),0)</f>
        <v>899049.18877706083</v>
      </c>
      <c r="S401" s="25">
        <f t="shared" ca="1" si="267"/>
        <v>497062.04297692311</v>
      </c>
    </row>
    <row r="402" spans="1:19" ht="15.75" customHeight="1" x14ac:dyDescent="0.25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-412092.70376133273</v>
      </c>
      <c r="R402" s="25">
        <f t="array" aca="1" ref="R402" ca="1">INDEX('Lorri 401b'!L:L,MATCH('Retirement Calculator'!A402,'Lorri 401b'!N:N,0),0)</f>
        <v>881049.69311774243</v>
      </c>
      <c r="S402" s="25">
        <f t="shared" ca="1" si="267"/>
        <v>468956.9893564097</v>
      </c>
    </row>
    <row r="403" spans="1:19" ht="15.75" customHeight="1" x14ac:dyDescent="0.25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-422240.36821403273</v>
      </c>
      <c r="R403" s="25">
        <f t="array" aca="1" ref="R403" ca="1">INDEX('Lorri 401b'!L:L,MATCH('Retirement Calculator'!A403,'Lorri 401b'!N:N,0),0)</f>
        <v>862975.1995598434</v>
      </c>
      <c r="S403" s="25">
        <f t="shared" ca="1" si="267"/>
        <v>440734.83134581067</v>
      </c>
    </row>
    <row r="404" spans="1:19" ht="15.75" customHeight="1" x14ac:dyDescent="0.25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-432430.31460195233</v>
      </c>
      <c r="R404" s="25">
        <f t="array" aca="1" ref="R404" ca="1">INDEX('Lorri 401b'!L:L,MATCH('Retirement Calculator'!A404,'Lorri 401b'!N:N,0),0)</f>
        <v>844825.39561211981</v>
      </c>
      <c r="S404" s="25">
        <f t="shared" ca="1" si="267"/>
        <v>412395.08101016749</v>
      </c>
    </row>
    <row r="405" spans="1:19" ht="15.75" customHeight="1" x14ac:dyDescent="0.25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-442662.71909982158</v>
      </c>
      <c r="R405" s="25">
        <f t="array" aca="1" ref="R405" ca="1">INDEX('Lorri 401b'!L:L,MATCH('Retirement Calculator'!A405,'Lorri 401b'!N:N,0),0)</f>
        <v>826599.96748128079</v>
      </c>
      <c r="S405" s="25">
        <f t="shared" ca="1" si="267"/>
        <v>383937.24838145921</v>
      </c>
    </row>
    <row r="406" spans="1:19" ht="15.75" customHeight="1" x14ac:dyDescent="0.25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-452937.75861643197</v>
      </c>
      <c r="R406" s="25">
        <f t="array" aca="1" ref="R406" ca="1">INDEX('Lorri 401b'!L:L,MATCH('Retirement Calculator'!A406,'Lorri 401b'!N:N,0),0)</f>
        <v>808298.60006656335</v>
      </c>
      <c r="S406" s="25">
        <f t="shared" ca="1" si="267"/>
        <v>355360.84145013138</v>
      </c>
    </row>
    <row r="407" spans="1:19" ht="15.75" customHeight="1" x14ac:dyDescent="0.25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-463255.61079769488</v>
      </c>
      <c r="R407" s="25">
        <f t="array" aca="1" ref="R407" ca="1">INDEX('Lorri 401b'!L:L,MATCH('Retirement Calculator'!A407,'Lorri 401b'!N:N,0),0)</f>
        <v>789920.97695428447</v>
      </c>
      <c r="S407" s="25">
        <f t="shared" ca="1" si="267"/>
        <v>326665.36615658959</v>
      </c>
    </row>
    <row r="408" spans="1:19" ht="15.75" customHeight="1" x14ac:dyDescent="0.25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-473616.45402971306</v>
      </c>
      <c r="R408" s="25">
        <f t="array" aca="1" ref="R408" ca="1">INDEX('Lorri 401b'!L:L,MATCH('Retirement Calculator'!A408,'Lorri 401b'!N:N,0),0)</f>
        <v>771466.78041237115</v>
      </c>
      <c r="S408" s="25">
        <f t="shared" ca="1" si="267"/>
        <v>297850.3263826581</v>
      </c>
    </row>
    <row r="409" spans="1:19" ht="15.75" customHeight="1" x14ac:dyDescent="0.25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-484020.4674418646</v>
      </c>
      <c r="R409" s="25">
        <f t="array" aca="1" ref="R409" ca="1">INDEX('Lorri 401b'!L:L,MATCH('Retirement Calculator'!A409,'Lorri 401b'!N:N,0),0)</f>
        <v>752935.6913848666</v>
      </c>
      <c r="S409" s="25">
        <f t="shared" ca="1" si="267"/>
        <v>268915.223943002</v>
      </c>
    </row>
    <row r="410" spans="1:19" ht="15.75" customHeight="1" x14ac:dyDescent="0.25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-494467.83090990013</v>
      </c>
      <c r="R410" s="25">
        <f t="array" aca="1" ref="R410" ca="1">INDEX('Lorri 401b'!L:L,MATCH('Retirement Calculator'!A410,'Lorri 401b'!N:N,0),0)</f>
        <v>734327.38948641391</v>
      </c>
      <c r="S410" s="25">
        <f t="shared" ca="1" si="267"/>
        <v>239859.55857651378</v>
      </c>
    </row>
    <row r="411" spans="1:19" ht="15.75" customHeight="1" x14ac:dyDescent="0.25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-504958.72505905246</v>
      </c>
      <c r="R411" s="25">
        <f t="array" aca="1" ref="R411" ca="1">INDEX('Lorri 401b'!L:L,MATCH('Retirement Calculator'!A411,'Lorri 401b'!N:N,0),0)</f>
        <v>715641.55299671774</v>
      </c>
      <c r="S411" s="25">
        <f t="shared" ca="1" si="267"/>
        <v>210682.82793766528</v>
      </c>
    </row>
    <row r="412" spans="1:19" ht="15.75" customHeight="1" x14ac:dyDescent="0.25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-515493.33126715961</v>
      </c>
      <c r="R412" s="25">
        <f t="array" aca="1" ref="R412" ca="1">INDEX('Lorri 401b'!L:L,MATCH('Retirement Calculator'!A412,'Lorri 401b'!N:N,0),0)</f>
        <v>696877.85885498126</v>
      </c>
      <c r="S412" s="25">
        <f t="shared" ca="1" si="267"/>
        <v>181384.52758782165</v>
      </c>
    </row>
    <row r="413" spans="1:19" ht="15.75" customHeight="1" x14ac:dyDescent="0.25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-526071.83166780055</v>
      </c>
      <c r="R413" s="25">
        <f t="array" aca="1" ref="R413" ca="1">INDEX('Lorri 401b'!L:L,MATCH('Retirement Calculator'!A413,'Lorri 401b'!N:N,0),0)</f>
        <v>678035.98265432089</v>
      </c>
      <c r="S413" s="25">
        <f t="shared" ca="1" si="267"/>
        <v>151964.15098652034</v>
      </c>
    </row>
    <row r="414" spans="1:19" ht="15.75" customHeight="1" x14ac:dyDescent="0.25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-536694.40915344411</v>
      </c>
      <c r="R414" s="25">
        <f t="array" aca="1" ref="R414" ca="1">INDEX('Lorri 401b'!L:L,MATCH('Retirement Calculator'!A414,'Lorri 401b'!N:N,0),0)</f>
        <v>659115.59863615781</v>
      </c>
      <c r="S414" s="25">
        <f t="shared" ca="1" si="267"/>
        <v>122421.1894827137</v>
      </c>
    </row>
    <row r="415" spans="1:19" ht="15.75" customHeight="1" x14ac:dyDescent="0.25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-547361.24737861124</v>
      </c>
      <c r="R415" s="25">
        <f t="array" aca="1" ref="R415" ca="1">INDEX('Lorri 401b'!L:L,MATCH('Retirement Calculator'!A415,'Lorri 401b'!N:N,0),0)</f>
        <v>640116.3796845855</v>
      </c>
      <c r="S415" s="25">
        <f t="shared" ca="1" si="267"/>
        <v>92755.132305974257</v>
      </c>
    </row>
    <row r="416" spans="1:19" ht="15.75" customHeight="1" x14ac:dyDescent="0.25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-558072.53076304984</v>
      </c>
      <c r="R416" s="25">
        <f t="array" aca="1" ref="R416" ca="1">INDEX('Lorri 401b'!L:L,MATCH('Retirement Calculator'!A416,'Lorri 401b'!N:N,0),0)</f>
        <v>621037.99732071511</v>
      </c>
      <c r="S416" s="25">
        <f t="shared" ca="1" si="267"/>
        <v>62965.466557665262</v>
      </c>
    </row>
    <row r="417" spans="1:19" ht="15.75" customHeight="1" x14ac:dyDescent="0.25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-568828.44449492369</v>
      </c>
      <c r="R417" s="25">
        <f t="array" aca="1" ref="R417" ca="1">INDEX('Lorri 401b'!L:L,MATCH('Retirement Calculator'!A417,'Lorri 401b'!N:N,0),0)</f>
        <v>601880.12169699511</v>
      </c>
      <c r="S417" s="25">
        <f t="shared" ca="1" si="267"/>
        <v>33051.677202071412</v>
      </c>
    </row>
    <row r="418" spans="1:19" ht="15.75" customHeight="1" x14ac:dyDescent="0.25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-579629.17453401361</v>
      </c>
      <c r="R418" s="25">
        <f t="array" aca="1" ref="R418" ca="1">INDEX('Lorri 401b'!L:L,MATCH('Retirement Calculator'!A418,'Lorri 401b'!N:N,0),0)</f>
        <v>582642.42159150972</v>
      </c>
      <c r="S418" s="25">
        <f t="shared" ca="1" si="267"/>
        <v>3013.2470574961044</v>
      </c>
    </row>
    <row r="419" spans="1:19" ht="15.75" customHeight="1" x14ac:dyDescent="0.25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-590474.90761493309</v>
      </c>
      <c r="R419" s="25">
        <f t="array" aca="1" ref="R419" ca="1">INDEX('Lorri 401b'!L:L,MATCH('Retirement Calculator'!A419,'Lorri 401b'!N:N,0),0)</f>
        <v>563324.5644022515</v>
      </c>
      <c r="S419" s="25">
        <f t="shared" ca="1" si="267"/>
        <v>-27150.34321268159</v>
      </c>
    </row>
    <row r="420" spans="1:19" ht="15.75" customHeight="1" x14ac:dyDescent="0.25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-601365.83125035639</v>
      </c>
      <c r="R420" s="25">
        <f t="array" aca="1" ref="R420" ca="1">INDEX('Lorri 401b'!L:L,MATCH('Retirement Calculator'!A420,'Lorri 401b'!N:N,0),0)</f>
        <v>543926.21614137129</v>
      </c>
      <c r="S420" s="25">
        <f t="shared" ca="1" si="267"/>
        <v>-57439.615108985105</v>
      </c>
    </row>
    <row r="421" spans="1:19" ht="15.75" customHeight="1" x14ac:dyDescent="0.25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-612302.13373426069</v>
      </c>
      <c r="R421" s="25">
        <f t="array" aca="1" ref="R421" ca="1">INDEX('Lorri 401b'!L:L,MATCH('Retirement Calculator'!A421,'Lorri 401b'!N:N,0),0)</f>
        <v>524447.04142940417</v>
      </c>
      <c r="S421" s="25">
        <f t="shared" ca="1" si="267"/>
        <v>-87855.092304856516</v>
      </c>
    </row>
    <row r="422" spans="1:19" ht="15.75" customHeight="1" x14ac:dyDescent="0.25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-623284.00414518116</v>
      </c>
      <c r="R422" s="25">
        <f t="array" aca="1" ref="R422" ca="1">INDEX('Lorri 401b'!L:L,MATCH('Retirement Calculator'!A422,'Lorri 401b'!N:N,0),0)</f>
        <v>504886.70348947047</v>
      </c>
      <c r="S422" s="25">
        <f t="shared" ca="1" si="267"/>
        <v>-118397.30065571069</v>
      </c>
    </row>
    <row r="423" spans="1:19" ht="15.75" customHeight="1" x14ac:dyDescent="0.25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-634311.63234948053</v>
      </c>
      <c r="R423" s="25">
        <f t="array" aca="1" ref="R423" ca="1">INDEX('Lorri 401b'!L:L,MATCH('Retirement Calculator'!A423,'Lorri 401b'!N:N,0),0)</f>
        <v>485244.86414145376</v>
      </c>
      <c r="S423" s="25">
        <f t="shared" ca="1" si="267"/>
        <v>-149066.76820802677</v>
      </c>
    </row>
    <row r="424" spans="1:19" ht="15.75" customHeight="1" x14ac:dyDescent="0.25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-645385.20900463115</v>
      </c>
      <c r="R424" s="25">
        <f t="array" aca="1" ref="R424" ca="1">INDEX('Lorri 401b'!L:L,MATCH('Retirement Calculator'!A424,'Lorri 401b'!N:N,0),0)</f>
        <v>465521.18379615364</v>
      </c>
      <c r="S424" s="25">
        <f t="shared" ca="1" si="267"/>
        <v>-179864.02520847751</v>
      </c>
    </row>
    <row r="425" spans="1:19" ht="15.75" customHeight="1" x14ac:dyDescent="0.25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-656504.92556251155</v>
      </c>
      <c r="R425" s="25">
        <f t="array" aca="1" ref="R425" ca="1">INDEX('Lorri 401b'!L:L,MATCH('Retirement Calculator'!A425,'Lorri 401b'!N:N,0),0)</f>
        <v>445715.32144941477</v>
      </c>
      <c r="S425" s="25">
        <f t="shared" ca="1" si="267"/>
        <v>-210789.60411309678</v>
      </c>
    </row>
    <row r="426" spans="1:19" ht="15.75" customHeight="1" x14ac:dyDescent="0.25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-667670.97427271644</v>
      </c>
      <c r="R426" s="25">
        <f t="array" aca="1" ref="R426" ca="1">INDEX('Lorri 401b'!L:L,MATCH('Retirement Calculator'!A426,'Lorri 401b'!N:N,0),0)</f>
        <v>425826.93467623112</v>
      </c>
      <c r="S426" s="25">
        <f t="shared" ca="1" si="267"/>
        <v>-241844.03959648532</v>
      </c>
    </row>
    <row r="427" spans="1:19" ht="15.75" customHeight="1" x14ac:dyDescent="0.25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-678883.54818588053</v>
      </c>
      <c r="R427" s="25">
        <f t="array" aca="1" ref="R427" ca="1">INDEX('Lorri 401b'!L:L,MATCH('Retirement Calculator'!A427,'Lorri 401b'!N:N,0),0)</f>
        <v>405855.67962482589</v>
      </c>
      <c r="S427" s="25">
        <f t="shared" ca="1" si="267"/>
        <v>-273027.86856105464</v>
      </c>
    </row>
    <row r="428" spans="1:19" ht="15.75" customHeight="1" x14ac:dyDescent="0.25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-690142.84115701611</v>
      </c>
      <c r="R428" s="25">
        <f t="array" aca="1" ref="R428" ca="1">INDEX('Lorri 401b'!L:L,MATCH('Retirement Calculator'!A428,'Lorri 401b'!N:N,0),0)</f>
        <v>385801.21101070649</v>
      </c>
      <c r="S428" s="25">
        <f t="shared" ca="1" si="267"/>
        <v>-304341.63014630962</v>
      </c>
    </row>
    <row r="429" spans="1:19" ht="15.75" customHeight="1" x14ac:dyDescent="0.25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-701449.04784886481</v>
      </c>
      <c r="R429" s="25">
        <f t="array" aca="1" ref="R429" ca="1">INDEX('Lorri 401b'!L:L,MATCH('Retirement Calculator'!A429,'Lorri 401b'!N:N,0),0)</f>
        <v>365663.18211069488</v>
      </c>
      <c r="S429" s="25">
        <f t="shared" ca="1" si="267"/>
        <v>-335785.86573816993</v>
      </c>
    </row>
    <row r="430" spans="1:19" ht="15.75" customHeight="1" x14ac:dyDescent="0.25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-712802.36373526289</v>
      </c>
      <c r="R430" s="25">
        <f t="array" aca="1" ref="R430" ca="1">INDEX('Lorri 401b'!L:L,MATCH('Retirement Calculator'!A430,'Lorri 401b'!N:N,0),0)</f>
        <v>345441.24475693324</v>
      </c>
      <c r="S430" s="25">
        <f t="shared" ca="1" si="267"/>
        <v>-367361.11897832964</v>
      </c>
    </row>
    <row r="431" spans="1:19" ht="15.75" customHeight="1" x14ac:dyDescent="0.25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-724202.98510452092</v>
      </c>
      <c r="R431" s="25">
        <f t="array" aca="1" ref="R431" ca="1">INDEX('Lorri 401b'!L:L,MATCH('Retirement Calculator'!A431,'Lorri 401b'!N:N,0),0)</f>
        <v>325135.04933086428</v>
      </c>
      <c r="S431" s="25">
        <f t="shared" ca="1" si="267"/>
        <v>-399067.93577365665</v>
      </c>
    </row>
    <row r="432" spans="1:19" ht="15.75" customHeight="1" x14ac:dyDescent="0.25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-735651.10906281753</v>
      </c>
      <c r="R432" s="25">
        <f t="array" aca="1" ref="R432" ca="1">INDEX('Lorri 401b'!L:L,MATCH('Retirement Calculator'!A432,'Lorri 401b'!N:N,0),0)</f>
        <v>304744.24475718668</v>
      </c>
      <c r="S432" s="25">
        <f t="shared" ca="1" si="267"/>
        <v>-430906.86430563085</v>
      </c>
    </row>
    <row r="433" spans="1:19" ht="15.75" customHeight="1" x14ac:dyDescent="0.25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-747146.93353760708</v>
      </c>
      <c r="R433" s="25">
        <f t="array" aca="1" ref="R433" ca="1">INDEX('Lorri 401b'!L:L,MATCH('Retirement Calculator'!A433,'Lorri 401b'!N:N,0),0)</f>
        <v>284268.4784977854</v>
      </c>
      <c r="S433" s="25">
        <f t="shared" ca="1" si="267"/>
        <v>-462878.45503982168</v>
      </c>
    </row>
    <row r="434" spans="1:19" ht="15.75" customHeight="1" x14ac:dyDescent="0.25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-758690.65728104149</v>
      </c>
      <c r="R434" s="25">
        <f t="array" aca="1" ref="R434" ca="1">INDEX('Lorri 401b'!L:L,MATCH('Retirement Calculator'!A434,'Lorri 401b'!N:N,0),0)</f>
        <v>263707.39654563664</v>
      </c>
      <c r="S434" s="25">
        <f t="shared" ca="1" si="267"/>
        <v>-494983.26073540485</v>
      </c>
    </row>
    <row r="435" spans="1:19" ht="15.75" customHeight="1" x14ac:dyDescent="0.25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-770282.47987340693</v>
      </c>
      <c r="R435" s="25">
        <f t="array" aca="1" ref="R435" ca="1">INDEX('Lorri 401b'!L:L,MATCH('Retirement Calculator'!A435,'Lorri 401b'!N:N,0),0)</f>
        <v>243060.64341868725</v>
      </c>
      <c r="S435" s="25">
        <f t="shared" ca="1" si="267"/>
        <v>-527221.83645471965</v>
      </c>
    </row>
    <row r="436" spans="1:19" ht="15.75" customHeight="1" x14ac:dyDescent="0.25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-781922.60172657389</v>
      </c>
      <c r="R436" s="25">
        <f t="array" aca="1" ref="R436" ca="1">INDEX('Lorri 401b'!L:L,MATCH('Retirement Calculator'!A436,'Lorri 401b'!N:N,0),0)</f>
        <v>222327.86215370891</v>
      </c>
      <c r="S436" s="25">
        <f t="shared" ca="1" si="267"/>
        <v>-559594.73957286496</v>
      </c>
    </row>
    <row r="437" spans="1:19" ht="15.75" customHeight="1" x14ac:dyDescent="0.25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-793611.22408746241</v>
      </c>
      <c r="R437" s="25">
        <f t="array" aca="1" ref="R437" ca="1">INDEX('Lorri 401b'!L:L,MATCH('Retirement Calculator'!A437,'Lorri 401b'!N:N,0),0)</f>
        <v>201508.69430012649</v>
      </c>
      <c r="S437" s="25">
        <f t="shared" ca="1" si="267"/>
        <v>-592102.52978733589</v>
      </c>
    </row>
    <row r="438" spans="1:19" ht="15.75" customHeight="1" x14ac:dyDescent="0.25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-805348.54904152127</v>
      </c>
      <c r="R438" s="25">
        <f t="array" aca="1" ref="R438" ca="1">INDEX('Lorri 401b'!L:L,MATCH('Retirement Calculator'!A438,'Lorri 401b'!N:N,0),0)</f>
        <v>180602.77991382082</v>
      </c>
      <c r="S438" s="25">
        <f t="shared" ca="1" si="267"/>
        <v>-624745.76912770048</v>
      </c>
    </row>
    <row r="439" spans="1:19" ht="15.75" customHeight="1" x14ac:dyDescent="0.25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-817134.77951622207</v>
      </c>
      <c r="R439" s="25">
        <f t="array" aca="1" ref="R439" ca="1">INDEX('Lorri 401b'!L:L,MATCH('Retirement Calculator'!A439,'Lorri 401b'!N:N,0),0)</f>
        <v>159609.75755090555</v>
      </c>
      <c r="S439" s="25">
        <f t="shared" ca="1" si="267"/>
        <v>-657525.0219653165</v>
      </c>
    </row>
    <row r="440" spans="1:19" ht="15.75" customHeight="1" x14ac:dyDescent="0.25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-828970.11928456742</v>
      </c>
      <c r="R440" s="25">
        <f t="array" aca="1" ref="R440" ca="1">INDEX('Lorri 401b'!L:L,MATCH('Retirement Calculator'!A440,'Lorri 401b'!N:N,0),0)</f>
        <v>138529.26426147812</v>
      </c>
      <c r="S440" s="25">
        <f t="shared" ca="1" si="267"/>
        <v>-690440.85502308933</v>
      </c>
    </row>
    <row r="441" spans="1:19" ht="15.75" customHeight="1" x14ac:dyDescent="0.25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-840854.77296861424</v>
      </c>
      <c r="R441" s="25">
        <f t="array" aca="1" ref="R441" ca="1">INDEX('Lorri 401b'!L:L,MATCH('Retirement Calculator'!A441,'Lorri 401b'!N:N,0),0)</f>
        <v>117360.93558334475</v>
      </c>
      <c r="S441" s="25">
        <f t="shared" ca="1" si="267"/>
        <v>-723493.83738526946</v>
      </c>
    </row>
    <row r="442" spans="1:19" ht="15.75" customHeight="1" x14ac:dyDescent="0.25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-852788.94604301127</v>
      </c>
      <c r="R442" s="25">
        <f t="array" aca="1" ref="R442" ca="1">INDEX('Lorri 401b'!L:L,MATCH('Retirement Calculator'!A442,'Lorri 401b'!N:N,0),0)</f>
        <v>96104.405535719154</v>
      </c>
      <c r="S442" s="25">
        <f t="shared" ca="1" si="267"/>
        <v>-756684.54050729214</v>
      </c>
    </row>
    <row r="443" spans="1:19" ht="15.75" customHeight="1" x14ac:dyDescent="0.25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-864772.84483855159</v>
      </c>
      <c r="R443" s="25">
        <f t="array" aca="1" ref="R443" ca="1">INDEX('Lorri 401b'!L:L,MATCH('Retirement Calculator'!A443,'Lorri 401b'!N:N,0),0)</f>
        <v>74759.306612895118</v>
      </c>
      <c r="S443" s="25">
        <f t="shared" ca="1" si="267"/>
        <v>-790013.53822565649</v>
      </c>
    </row>
    <row r="444" spans="1:19" ht="15.75" customHeight="1" x14ac:dyDescent="0.25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-876806.67654573999</v>
      </c>
      <c r="R444" s="25">
        <f t="array" aca="1" ref="R444" ca="1">INDEX('Lorri 401b'!L:L,MATCH('Retirement Calculator'!A444,'Lorri 401b'!N:N,0),0)</f>
        <v>53325.269777892652</v>
      </c>
      <c r="S444" s="25">
        <f t="shared" ca="1" si="267"/>
        <v>-823481.40676784737</v>
      </c>
    </row>
    <row r="445" spans="1:19" ht="15.75" customHeight="1" x14ac:dyDescent="0.25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-888890.64921837498</v>
      </c>
      <c r="R445" s="25">
        <f t="array" aca="1" ref="R445" ca="1">INDEX('Lorri 401b'!L:L,MATCH('Retirement Calculator'!A445,'Lorri 401b'!N:N,0),0)</f>
        <v>31801.924456077671</v>
      </c>
      <c r="S445" s="25">
        <f t="shared" ca="1" si="267"/>
        <v>-857088.72476229735</v>
      </c>
    </row>
    <row r="446" spans="1:19" ht="15.75" customHeight="1" x14ac:dyDescent="0.25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-901024.97177714598</v>
      </c>
      <c r="R446" s="25">
        <f t="array" aca="1" ref="R446" ca="1">INDEX('Lorri 401b'!L:L,MATCH('Retirement Calculator'!A446,'Lorri 401b'!N:N,0),0)</f>
        <v>10188.89852875513</v>
      </c>
      <c r="S446" s="25">
        <f t="shared" ca="1" si="267"/>
        <v>-890836.07324839081</v>
      </c>
    </row>
    <row r="447" spans="1:19" ht="15.75" customHeight="1" x14ac:dyDescent="0.25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-913209.8540132452</v>
      </c>
      <c r="R447" s="25">
        <f t="array" aca="1" ref="R447" ca="1">INDEX('Lorri 401b'!L:L,MATCH('Retirement Calculator'!A447,'Lorri 401b'!N:N,0),0)</f>
        <v>-11514.181673264589</v>
      </c>
      <c r="S447" s="25">
        <f t="shared" ca="1" si="267"/>
        <v>-924724.0356865098</v>
      </c>
    </row>
    <row r="448" spans="1:19" ht="15.75" customHeight="1" x14ac:dyDescent="0.25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-925445.50659199478</v>
      </c>
      <c r="R448" s="25">
        <f t="array" aca="1" ref="R448" ca="1">INDEX('Lorri 401b'!L:L,MATCH('Retirement Calculator'!A448,'Lorri 401b'!N:N,0),0)</f>
        <v>-33307.691376126058</v>
      </c>
      <c r="S448" s="25">
        <f t="shared" ca="1" si="267"/>
        <v>-958753.1979681208</v>
      </c>
    </row>
    <row r="449" spans="1:19" ht="15.75" customHeight="1" x14ac:dyDescent="0.25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-937732.1410564892</v>
      </c>
      <c r="R449" s="25">
        <f t="array" aca="1" ref="R449" ca="1">INDEX('Lorri 401b'!L:L,MATCH('Retirement Calculator'!A449,'Lorri 401b'!N:N,0),0)</f>
        <v>-55192.007369416118</v>
      </c>
      <c r="S449" s="25">
        <f t="shared" ca="1" si="267"/>
        <v>-992924.14842590527</v>
      </c>
    </row>
    <row r="450" spans="1:19" ht="15.75" customHeight="1" x14ac:dyDescent="0.25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-950069.96983125235</v>
      </c>
      <c r="R450" s="25">
        <f t="array" aca="1" ref="R450" ca="1">INDEX('Lorri 401b'!L:L,MATCH('Retirement Calculator'!A450,'Lorri 401b'!N:N,0),0)</f>
        <v>-77167.508012678227</v>
      </c>
      <c r="S450" s="25">
        <f t="shared" ca="1" si="267"/>
        <v>-1027237.4778439306</v>
      </c>
    </row>
    <row r="451" spans="1:19" ht="15.75" customHeight="1" x14ac:dyDescent="0.25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-962459.20622591034</v>
      </c>
      <c r="R451" s="25">
        <f t="array" aca="1" ref="R451" ca="1">INDEX('Lorri 401b'!L:L,MATCH('Retirement Calculator'!A451,'Lorri 401b'!N:N,0),0)</f>
        <v>-99234.573241953913</v>
      </c>
      <c r="S451" s="25">
        <f t="shared" ca="1" si="267"/>
        <v>-1061693.7794678642</v>
      </c>
    </row>
    <row r="452" spans="1:19" ht="15.75" customHeight="1" x14ac:dyDescent="0.25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-974900.06443887937</v>
      </c>
      <c r="R452" s="25">
        <f t="array" aca="1" ref="R452" ca="1">INDEX('Lorri 401b'!L:L,MATCH('Retirement Calculator'!A452,'Lorri 401b'!N:N,0),0)</f>
        <v>-121393.58457635158</v>
      </c>
      <c r="S452" s="25">
        <f t="shared" ca="1" si="267"/>
        <v>-1096293.6490152311</v>
      </c>
    </row>
    <row r="453" spans="1:19" ht="15.75" customHeight="1" x14ac:dyDescent="0.25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-987392.75956106919</v>
      </c>
      <c r="R453" s="25">
        <f t="array" aca="1" ref="R453" ca="1">INDEX('Lorri 401b'!L:L,MATCH('Retirement Calculator'!A453,'Lorri 401b'!N:N,0),0)</f>
        <v>-143644.92512464256</v>
      </c>
      <c r="S453" s="25">
        <f t="shared" ca="1" si="267"/>
        <v>-1131037.6846857117</v>
      </c>
    </row>
    <row r="454" spans="1:19" ht="15.75" customHeight="1" x14ac:dyDescent="0.25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-999937.50757960137</v>
      </c>
      <c r="R454" s="25">
        <f t="array" aca="1" ref="R454" ca="1">INDEX('Lorri 401b'!L:L,MATCH('Retirement Calculator'!A454,'Lorri 401b'!N:N,0),0)</f>
        <v>-165988.97959188477</v>
      </c>
      <c r="S454" s="25">
        <f t="shared" ca="1" si="267"/>
        <v>-1165926.487171486</v>
      </c>
    </row>
    <row r="455" spans="1:19" ht="15.75" customHeight="1" x14ac:dyDescent="0.25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-1012534.5253815441</v>
      </c>
      <c r="R455" s="25">
        <f t="array" aca="1" ref="R455" ca="1">INDEX('Lorri 401b'!L:L,MATCH('Retirement Calculator'!A455,'Lorri 401b'!N:N,0),0)</f>
        <v>-188426.13428607382</v>
      </c>
      <c r="S455" s="25">
        <f t="shared" ca="1" si="267"/>
        <v>-1200960.6596676179</v>
      </c>
    </row>
    <row r="456" spans="1:19" ht="15.75" customHeight="1" x14ac:dyDescent="0.25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-1025184.0307576617</v>
      </c>
      <c r="R456" s="25">
        <f t="array" aca="1" ref="R456" ca="1">INDEX('Lorri 401b'!L:L,MATCH('Retirement Calculator'!A456,'Lorri 401b'!N:N,0),0)</f>
        <v>-210956.77712482199</v>
      </c>
      <c r="S456" s="25">
        <f t="shared" ca="1" si="267"/>
        <v>-1236140.8078824836</v>
      </c>
    </row>
    <row r="457" spans="1:19" ht="15.75" customHeight="1" x14ac:dyDescent="0.25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-1037886.2424061797</v>
      </c>
      <c r="R457" s="25">
        <f t="array" aca="1" ref="R457" ca="1">INDEX('Lorri 401b'!L:L,MATCH('Retirement Calculator'!A457,'Lorri 401b'!N:N,0),0)</f>
        <v>-233581.29764206495</v>
      </c>
      <c r="S457" s="25">
        <f t="shared" ca="1" si="267"/>
        <v>-1271467.5400482446</v>
      </c>
    </row>
    <row r="458" spans="1:19" ht="15.75" customHeight="1" x14ac:dyDescent="0.25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-1050641.3799365666</v>
      </c>
      <c r="R458" s="25">
        <f t="array" aca="1" ref="R458" ca="1">INDEX('Lorri 401b'!L:L,MATCH('Retirement Calculator'!A458,'Lorri 401b'!N:N,0),0)</f>
        <v>-256300.08699479641</v>
      </c>
      <c r="S458" s="25">
        <f t="shared" ca="1" si="267"/>
        <v>-1306941.4669313631</v>
      </c>
    </row>
    <row r="459" spans="1:19" ht="15.75" customHeight="1" x14ac:dyDescent="0.25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-1063449.66387333</v>
      </c>
      <c r="R459" s="25">
        <f t="array" aca="1" ref="R459" ca="1">INDEX('Lorri 401b'!L:L,MATCH('Retirement Calculator'!A459,'Lorri 401b'!N:N,0),0)</f>
        <v>-279113.53796983091</v>
      </c>
      <c r="S459" s="25">
        <f t="shared" ca="1" si="267"/>
        <v>-1342563.2018431609</v>
      </c>
    </row>
    <row r="460" spans="1:19" ht="15.75" customHeight="1" x14ac:dyDescent="0.25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-1076311.3156598299</v>
      </c>
      <c r="R460" s="25">
        <f t="array" aca="1" ref="R460" ca="1">INDEX('Lorri 401b'!L:L,MATCH('Retirement Calculator'!A460,'Lorri 401b'!N:N,0),0)</f>
        <v>-302022.04499059473</v>
      </c>
      <c r="S460" s="25">
        <f t="shared" ca="1" si="267"/>
        <v>-1378333.3606504246</v>
      </c>
    </row>
    <row r="461" spans="1:19" ht="15.75" customHeight="1" x14ac:dyDescent="0.25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-1089226.5576621071</v>
      </c>
      <c r="R461" s="25">
        <f t="array" aca="1" ref="R461" ca="1">INDEX('Lorri 401b'!L:L,MATCH('Retirement Calculator'!A461,'Lorri 401b'!N:N,0),0)</f>
        <v>-325026.00412394508</v>
      </c>
      <c r="S461" s="25">
        <f t="shared" ca="1" si="267"/>
        <v>-1414252.5617860521</v>
      </c>
    </row>
    <row r="462" spans="1:19" ht="15.75" customHeight="1" x14ac:dyDescent="0.25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-1102195.6131727269</v>
      </c>
      <c r="R462" s="25">
        <f t="array" aca="1" ref="R462" ca="1">INDEX('Lorri 401b'!L:L,MATCH('Retirement Calculator'!A462,'Lorri 401b'!N:N,0),0)</f>
        <v>-348125.81308701774</v>
      </c>
      <c r="S462" s="25">
        <f t="shared" ca="1" si="267"/>
        <v>-1450321.4262597447</v>
      </c>
    </row>
    <row r="463" spans="1:19" ht="15.75" customHeight="1" x14ac:dyDescent="0.25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-1115218.7064146411</v>
      </c>
      <c r="R463" s="25">
        <f t="array" aca="1" ref="R463" ca="1">INDEX('Lorri 401b'!L:L,MATCH('Retirement Calculator'!A463,'Lorri 401b'!N:N,0),0)</f>
        <v>-371321.8712541032</v>
      </c>
      <c r="S463" s="25">
        <f t="shared" ca="1" si="267"/>
        <v>-1486540.5776687444</v>
      </c>
    </row>
    <row r="464" spans="1:19" ht="15.75" customHeight="1" x14ac:dyDescent="0.25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-1128296.0625450632</v>
      </c>
      <c r="R464" s="25">
        <f t="array" aca="1" ref="R464" ca="1">INDEX('Lorri 401b'!L:L,MATCH('Retirement Calculator'!A464,'Lorri 401b'!N:N,0),0)</f>
        <v>-394614.57966355147</v>
      </c>
      <c r="S464" s="25">
        <f t="shared" ca="1" si="267"/>
        <v>-1522910.6422086146</v>
      </c>
    </row>
    <row r="465" spans="1:19" ht="15.75" customHeight="1" x14ac:dyDescent="0.25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-1141427.9076593621</v>
      </c>
      <c r="R465" s="25">
        <f t="array" aca="1" ref="R465" ca="1">INDEX('Lorri 401b'!L:L,MATCH('Retirement Calculator'!A465,'Lorri 401b'!N:N,0),0)</f>
        <v>-418004.34102470579</v>
      </c>
      <c r="S465" s="25">
        <f t="shared" ca="1" si="267"/>
        <v>-1559432.2486840677</v>
      </c>
    </row>
    <row r="466" spans="1:19" ht="15.75" customHeight="1" x14ac:dyDescent="0.25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-1154614.4687949705</v>
      </c>
      <c r="R466" s="25">
        <f t="array" aca="1" ref="R466" ca="1">INDEX('Lorri 401b'!L:L,MATCH('Retirement Calculator'!A466,'Lorri 401b'!N:N,0),0)</f>
        <v>-441491.55972486496</v>
      </c>
      <c r="S466" s="25">
        <f t="shared" ca="1" si="267"/>
        <v>-1596106.0285198356</v>
      </c>
    </row>
    <row r="467" spans="1:19" ht="15.75" customHeight="1" x14ac:dyDescent="0.25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-1167855.9739353107</v>
      </c>
      <c r="R467" s="25">
        <f t="array" aca="1" ref="R467" ca="1">INDEX('Lorri 401b'!L:L,MATCH('Retirement Calculator'!A467,'Lorri 401b'!N:N,0),0)</f>
        <v>-465076.64183627476</v>
      </c>
      <c r="S467" s="25">
        <f t="shared" ca="1" si="267"/>
        <v>-1632932.6157715856</v>
      </c>
    </row>
    <row r="468" spans="1:19" ht="15.75" customHeight="1" x14ac:dyDescent="0.25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-1181152.6520137356</v>
      </c>
      <c r="R468" s="25">
        <f t="array" aca="1" ref="R468" ca="1">INDEX('Lorri 401b'!L:L,MATCH('Retirement Calculator'!A468,'Lorri 401b'!N:N,0),0)</f>
        <v>-488759.99512314878</v>
      </c>
      <c r="S468" s="25">
        <f t="shared" ca="1" si="267"/>
        <v>-1669912.6471368843</v>
      </c>
    </row>
    <row r="469" spans="1:19" ht="15.75" customHeight="1" x14ac:dyDescent="0.25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-1194504.7329174874</v>
      </c>
      <c r="R469" s="25">
        <f t="array" aca="1" ref="R469" ca="1">INDEX('Lorri 401b'!L:L,MATCH('Retirement Calculator'!A469,'Lorri 401b'!N:N,0),0)</f>
        <v>-512542.0290487181</v>
      </c>
      <c r="S469" s="25">
        <f t="shared" ca="1" si="267"/>
        <v>-1707046.7619662054</v>
      </c>
    </row>
    <row r="470" spans="1:19" ht="15.75" customHeight="1" x14ac:dyDescent="0.25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-1207912.4474916714</v>
      </c>
      <c r="R470" s="25">
        <f t="array" aca="1" ref="R470" ca="1">INDEX('Lorri 401b'!L:L,MATCH('Retirement Calculator'!A470,'Lorri 401b'!N:N,0),0)</f>
        <v>-536423.15478231059</v>
      </c>
      <c r="S470" s="25">
        <f t="shared" ca="1" si="267"/>
        <v>-1744335.602273982</v>
      </c>
    </row>
    <row r="471" spans="1:19" ht="15.75" customHeight="1" x14ac:dyDescent="0.25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-1221376.0275432479</v>
      </c>
      <c r="R471" s="25">
        <f t="array" aca="1" ref="R471" ca="1">INDEX('Lorri 401b'!L:L,MATCH('Retirement Calculator'!A471,'Lorri 401b'!N:N,0),0)</f>
        <v>-560403.78520645981</v>
      </c>
      <c r="S471" s="25">
        <f t="shared" ca="1" si="267"/>
        <v>-1781779.8127497076</v>
      </c>
    </row>
    <row r="472" spans="1:19" ht="15.75" customHeight="1" x14ac:dyDescent="0.25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-1234895.7058450391</v>
      </c>
      <c r="R472" s="25">
        <f t="array" aca="1" ref="R472" ca="1">INDEX('Lorri 401b'!L:L,MATCH('Retirement Calculator'!A472,'Lorri 401b'!N:N,0),0)</f>
        <v>-584484.33492404292</v>
      </c>
      <c r="S472" s="25">
        <f t="shared" ca="1" si="267"/>
        <v>-1819380.040769082</v>
      </c>
    </row>
    <row r="473" spans="1:19" ht="15.75" customHeight="1" x14ac:dyDescent="0.25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-1248471.7161397545</v>
      </c>
      <c r="R473" s="25">
        <f t="array" aca="1" ref="R473" ca="1">INDEX('Lorri 401b'!L:L,MATCH('Retirement Calculator'!A473,'Lorri 401b'!N:N,0),0)</f>
        <v>-608665.22026544937</v>
      </c>
      <c r="S473" s="25">
        <f t="shared" ca="1" si="267"/>
        <v>-1857136.9364052038</v>
      </c>
    </row>
    <row r="474" spans="1:19" ht="15.75" customHeight="1" x14ac:dyDescent="0.25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-1262104.2931440312</v>
      </c>
      <c r="R474" s="25">
        <f t="array" aca="1" ref="R474" ca="1">INDEX('Lorri 401b'!L:L,MATCH('Retirement Calculator'!A474,'Lorri 401b'!N:N,0),0)</f>
        <v>-632946.85929577821</v>
      </c>
      <c r="S474" s="25">
        <f t="shared" ca="1" si="267"/>
        <v>-1895051.1524398094</v>
      </c>
    </row>
    <row r="475" spans="1:19" ht="15.75" customHeight="1" x14ac:dyDescent="0.25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-1275793.6725524925</v>
      </c>
      <c r="R475" s="25">
        <f t="array" aca="1" ref="R475" ca="1">INDEX('Lorri 401b'!L:L,MATCH('Retirement Calculator'!A475,'Lorri 401b'!N:N,0),0)</f>
        <v>-657329.67182206688</v>
      </c>
      <c r="S475" s="25">
        <f t="shared" ca="1" si="267"/>
        <v>-1933123.3443745594</v>
      </c>
    </row>
    <row r="476" spans="1:19" ht="15.75" customHeight="1" x14ac:dyDescent="0.25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-1289540.0910418222</v>
      </c>
      <c r="R476" s="25">
        <f t="array" aca="1" ref="R476" ca="1">INDEX('Lorri 401b'!L:L,MATCH('Retirement Calculator'!A476,'Lorri 401b'!N:N,0),0)</f>
        <v>-681814.07940054848</v>
      </c>
      <c r="S476" s="25">
        <f t="shared" ca="1" si="267"/>
        <v>-1971354.1704423707</v>
      </c>
    </row>
    <row r="477" spans="1:19" ht="15.75" customHeight="1" x14ac:dyDescent="0.25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-1303343.7862748576</v>
      </c>
      <c r="R477" s="25">
        <f t="array" aca="1" ref="R477" ca="1">INDEX('Lorri 401b'!L:L,MATCH('Retirement Calculator'!A477,'Lorri 401b'!N:N,0),0)</f>
        <v>-706400.50534394034</v>
      </c>
      <c r="S477" s="25">
        <f t="shared" ca="1" si="267"/>
        <v>-2009744.2916187979</v>
      </c>
    </row>
    <row r="478" spans="1:19" ht="15.75" customHeight="1" x14ac:dyDescent="0.25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-1317204.9969046973</v>
      </c>
      <c r="R478" s="25">
        <f t="array" aca="1" ref="R478" ca="1">INDEX('Lorri 401b'!L:L,MATCH('Retirement Calculator'!A478,'Lorri 401b'!N:N,0),0)</f>
        <v>-731089.37472876301</v>
      </c>
      <c r="S478" s="25">
        <f t="shared" ca="1" si="267"/>
        <v>-2048294.3716334603</v>
      </c>
    </row>
    <row r="479" spans="1:19" ht="15.75" customHeight="1" x14ac:dyDescent="0.25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-1331123.962578828</v>
      </c>
      <c r="R479" s="25">
        <f t="array" aca="1" ref="R479" ca="1">INDEX('Lorri 401b'!L:L,MATCH('Retirement Calculator'!A479,'Lorri 401b'!N:N,0),0)</f>
        <v>-755881.11440268916</v>
      </c>
      <c r="S479" s="25">
        <f t="shared" ca="1" si="267"/>
        <v>-2087005.076981517</v>
      </c>
    </row>
    <row r="480" spans="1:19" ht="15.75" customHeight="1" x14ac:dyDescent="0.25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-1345100.9239432674</v>
      </c>
      <c r="R480" s="25">
        <f t="array" aca="1" ref="R480" ca="1">INDEX('Lorri 401b'!L:L,MATCH('Retirement Calculator'!A480,'Lorri 401b'!N:N,0),0)</f>
        <v>-780776.15299192315</v>
      </c>
      <c r="S480" s="25">
        <f t="shared" ca="1" si="267"/>
        <v>-2125877.0769351907</v>
      </c>
    </row>
    <row r="481" spans="1:19" ht="15.75" customHeight="1" x14ac:dyDescent="0.25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-1359136.1226467255</v>
      </c>
      <c r="R481" s="25">
        <f t="array" aca="1" ref="R481" ca="1">INDEX('Lorri 401b'!L:L,MATCH('Retirement Calculator'!A481,'Lorri 401b'!N:N,0),0)</f>
        <v>-805774.92090861232</v>
      </c>
      <c r="S481" s="25">
        <f t="shared" ca="1" si="267"/>
        <v>-2164911.0435553379</v>
      </c>
    </row>
    <row r="482" spans="1:19" ht="15.75" customHeight="1" x14ac:dyDescent="0.25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-1373229.8013447812</v>
      </c>
      <c r="R482" s="25">
        <f t="array" aca="1" ref="R482" ca="1">INDEX('Lorri 401b'!L:L,MATCH('Retirement Calculator'!A482,'Lorri 401b'!N:N,0),0)</f>
        <v>-830877.85035828769</v>
      </c>
      <c r="S482" s="25">
        <f t="shared" ca="1" si="267"/>
        <v>-2204107.651703069</v>
      </c>
    </row>
    <row r="483" spans="1:19" ht="15.75" customHeight="1" x14ac:dyDescent="0.25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-1387382.2037040789</v>
      </c>
      <c r="R483" s="25">
        <f t="array" aca="1" ref="R483" ca="1">INDEX('Lorri 401b'!L:L,MATCH('Retirement Calculator'!A483,'Lorri 401b'!N:N,0),0)</f>
        <v>-856085.37534733664</v>
      </c>
      <c r="S483" s="25">
        <f t="shared" ca="1" si="267"/>
        <v>-2243467.5790514154</v>
      </c>
    </row>
    <row r="484" spans="1:19" ht="15.75" customHeight="1" x14ac:dyDescent="0.25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-1401593.5744065403</v>
      </c>
      <c r="R484" s="25">
        <f t="array" aca="1" ref="R484" ca="1">INDEX('Lorri 401b'!L:L,MATCH('Retirement Calculator'!A484,'Lorri 401b'!N:N,0),0)</f>
        <v>-881397.93169050664</v>
      </c>
      <c r="S484" s="25">
        <f t="shared" ca="1" si="267"/>
        <v>-2282991.5060970467</v>
      </c>
    </row>
    <row r="485" spans="1:19" ht="15.75" customHeight="1" x14ac:dyDescent="0.25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-1415864.1591535953</v>
      </c>
      <c r="R485" s="25">
        <f t="array" aca="1" ref="R485" ca="1">INDEX('Lorri 401b'!L:L,MATCH('Retirement Calculator'!A485,'Lorri 401b'!N:N,0),0)</f>
        <v>-906815.95701844001</v>
      </c>
      <c r="S485" s="25">
        <f t="shared" ca="1" si="267"/>
        <v>-2322680.1161720352</v>
      </c>
    </row>
    <row r="486" spans="1:19" ht="15.75" customHeight="1" x14ac:dyDescent="0.25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-1430194.2046704297</v>
      </c>
      <c r="R486" s="25">
        <f t="array" aca="1" ref="R486" ca="1">INDEX('Lorri 401b'!L:L,MATCH('Retirement Calculator'!A486,'Lorri 401b'!N:N,0),0)</f>
        <v>-932339.89078523964</v>
      </c>
      <c r="S486" s="25">
        <f t="shared" ca="1" si="267"/>
        <v>-2362534.0954556693</v>
      </c>
    </row>
    <row r="487" spans="1:19" ht="15.75" customHeight="1" x14ac:dyDescent="0.25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-1444583.9587102509</v>
      </c>
      <c r="R487" s="25">
        <f t="array" aca="1" ref="R487" ca="1">INDEX('Lorri 401b'!L:L,MATCH('Retirement Calculator'!A487,'Lorri 401b'!N:N,0),0)</f>
        <v>-957970.17427606776</v>
      </c>
      <c r="S487" s="25">
        <f t="shared" ca="1" si="267"/>
        <v>-2402554.1329863188</v>
      </c>
    </row>
    <row r="488" spans="1:19" ht="15.75" customHeight="1" x14ac:dyDescent="0.25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-1459033.6700585715</v>
      </c>
      <c r="R488" s="25">
        <f t="array" aca="1" ref="R488" ca="1">INDEX('Lorri 401b'!L:L,MATCH('Retirement Calculator'!A488,'Lorri 401b'!N:N,0),0)</f>
        <v>-983707.25061477418</v>
      </c>
      <c r="S488" s="25">
        <f t="shared" ca="1" si="267"/>
        <v>-2442740.9206733457</v>
      </c>
    </row>
    <row r="489" spans="1:19" ht="15.75" customHeight="1" x14ac:dyDescent="0.25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-1473543.58853751</v>
      </c>
      <c r="R489" s="25">
        <f t="array" aca="1" ref="R489" ca="1">INDEX('Lorri 401b'!L:L,MATCH('Retirement Calculator'!A489,'Lorri 401b'!N:N,0),0)</f>
        <v>-1009551.5647715586</v>
      </c>
      <c r="S489" s="25">
        <f t="shared" ca="1" si="267"/>
        <v>-2483095.1533090686</v>
      </c>
    </row>
    <row r="490" spans="1:19" ht="15.75" customHeight="1" x14ac:dyDescent="0.25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-1488113.9650101108</v>
      </c>
      <c r="R490" s="25">
        <f t="array" aca="1" ref="R490" ca="1">INDEX('Lorri 401b'!L:L,MATCH('Retirement Calculator'!A490,'Lorri 401b'!N:N,0),0)</f>
        <v>-1035503.563570663</v>
      </c>
      <c r="S490" s="25">
        <f t="shared" ca="1" si="267"/>
        <v>-2523617.5285807736</v>
      </c>
    </row>
    <row r="491" spans="1:19" ht="15.75" customHeight="1" x14ac:dyDescent="0.25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-1502745.0513846807</v>
      </c>
      <c r="R491" s="25">
        <f t="array" aca="1" ref="R491" ca="1">INDEX('Lorri 401b'!L:L,MATCH('Retirement Calculator'!A491,'Lorri 401b'!N:N,0),0)</f>
        <v>-1061563.6956980969</v>
      </c>
      <c r="S491" s="25">
        <f t="shared" ca="1" si="267"/>
        <v>-2564308.7470827773</v>
      </c>
    </row>
    <row r="492" spans="1:19" ht="15.75" customHeight="1" x14ac:dyDescent="0.25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-1517437.1006191445</v>
      </c>
      <c r="R492" s="25">
        <f t="array" aca="1" ref="R492" ca="1">INDEX('Lorri 401b'!L:L,MATCH('Retirement Calculator'!A492,'Lorri 401b'!N:N,0),0)</f>
        <v>-1087732.4117093952</v>
      </c>
      <c r="S492" s="25">
        <f t="shared" ca="1" si="267"/>
        <v>-2605169.51232854</v>
      </c>
    </row>
    <row r="493" spans="1:19" ht="15.75" customHeight="1" x14ac:dyDescent="0.25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-1532190.3667254187</v>
      </c>
      <c r="R493" s="25">
        <f t="array" aca="1" ref="R493" ca="1">INDEX('Lorri 401b'!L:L,MATCH('Retirement Calculator'!A493,'Lorri 401b'!N:N,0),0)</f>
        <v>-1114010.1640374074</v>
      </c>
      <c r="S493" s="25">
        <f t="shared" ca="1" si="267"/>
        <v>-2646200.5307628261</v>
      </c>
    </row>
    <row r="494" spans="1:19" ht="15.75" customHeight="1" x14ac:dyDescent="0.25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-1547005.1047738024</v>
      </c>
      <c r="R494" s="25">
        <f t="array" aca="1" ref="R494" ca="1">INDEX('Lorri 401b'!L:L,MATCH('Retirement Calculator'!A494,'Lorri 401b'!N:N,0),0)</f>
        <v>-1140397.4070001196</v>
      </c>
      <c r="S494" s="25">
        <f t="shared" ca="1" si="267"/>
        <v>-2687402.511773922</v>
      </c>
    </row>
    <row r="495" spans="1:19" ht="15.75" customHeight="1" x14ac:dyDescent="0.25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-1561881.5708973878</v>
      </c>
      <c r="R495" s="25">
        <f t="array" aca="1" ref="R495" ca="1">INDEX('Lorri 401b'!L:L,MATCH('Retirement Calculator'!A495,'Lorri 401b'!N:N,0),0)</f>
        <v>-1166894.5968085097</v>
      </c>
      <c r="S495" s="25">
        <f t="shared" ca="1" si="267"/>
        <v>-2728776.1677058972</v>
      </c>
    </row>
    <row r="496" spans="1:19" ht="15.75" customHeight="1" x14ac:dyDescent="0.25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-1576820.0222964881</v>
      </c>
      <c r="R496" s="25">
        <f t="array" aca="1" ref="R496" ca="1">INDEX('Lorri 401b'!L:L,MATCH('Retirement Calculator'!A496,'Lorri 401b'!N:N,0),0)</f>
        <v>-1193502.1915744347</v>
      </c>
      <c r="S496" s="25">
        <f t="shared" ca="1" si="267"/>
        <v>-2770322.213870923</v>
      </c>
    </row>
    <row r="497" spans="1:19" ht="15.75" customHeight="1" x14ac:dyDescent="0.25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-1591820.7172430845</v>
      </c>
      <c r="R497" s="25">
        <f t="array" aca="1" ref="R497" ca="1">INDEX('Lorri 401b'!L:L,MATCH('Retirement Calculator'!A497,'Lorri 401b'!N:N,0),0)</f>
        <v>-1220220.651318551</v>
      </c>
      <c r="S497" s="25">
        <f t="shared" ca="1" si="267"/>
        <v>-2812041.3685616357</v>
      </c>
    </row>
    <row r="498" spans="1:19" ht="15.75" customHeight="1" x14ac:dyDescent="0.25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-1606883.9150852917</v>
      </c>
      <c r="R498" s="25">
        <f t="array" aca="1" ref="R498" ca="1">INDEX('Lorri 401b'!L:L,MATCH('Retirement Calculator'!A498,'Lorri 401b'!N:N,0),0)</f>
        <v>-1247050.4379782679</v>
      </c>
      <c r="S498" s="25">
        <f t="shared" ca="1" si="267"/>
        <v>-2853934.3530635596</v>
      </c>
    </row>
    <row r="499" spans="1:19" ht="15.75" customHeight="1" x14ac:dyDescent="0.25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-1622009.8762518414</v>
      </c>
      <c r="R499" s="25">
        <f t="array" aca="1" ref="R499" ca="1">INDEX('Lorri 401b'!L:L,MATCH('Retirement Calculator'!A499,'Lorri 401b'!N:N,0),0)</f>
        <v>-1273992.0154157337</v>
      </c>
      <c r="S499" s="25">
        <f t="shared" ca="1" si="267"/>
        <v>-2896001.8916675751</v>
      </c>
    </row>
    <row r="500" spans="1:19" ht="15.75" customHeight="1" x14ac:dyDescent="0.25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-1637198.8622565852</v>
      </c>
      <c r="R500" s="25">
        <f t="array" aca="1" ref="R500" ca="1">INDEX('Lorri 401b'!L:L,MATCH('Retirement Calculator'!A500,'Lorri 401b'!N:N,0),0)</f>
        <v>-1301045.8494258556</v>
      </c>
      <c r="S500" s="25">
        <f t="shared" ca="1" si="267"/>
        <v>-2938244.7116824407</v>
      </c>
    </row>
    <row r="501" spans="1:19" ht="15.75" customHeight="1" x14ac:dyDescent="0.25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-1652451.1357030154</v>
      </c>
      <c r="R501" s="25">
        <f t="array" aca="1" ref="R501" ca="1">INDEX('Lorri 401b'!L:L,MATCH('Retirement Calculator'!A501,'Lorri 401b'!N:N,0),0)</f>
        <v>-1328212.4077443529</v>
      </c>
      <c r="S501" s="25">
        <f t="shared" ca="1" si="267"/>
        <v>-2980663.5434473683</v>
      </c>
    </row>
    <row r="502" spans="1:19" ht="15.75" customHeight="1" x14ac:dyDescent="0.25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-1667766.9602888057</v>
      </c>
      <c r="R502" s="25">
        <f t="array" aca="1" ref="R502" ca="1">INDEX('Lorri 401b'!L:L,MATCH('Retirement Calculator'!A502,'Lorri 401b'!N:N,0),0)</f>
        <v>-1355492.1600558441</v>
      </c>
      <c r="S502" s="25">
        <f t="shared" ca="1" si="267"/>
        <v>-3023259.12034465</v>
      </c>
    </row>
    <row r="503" spans="1:19" ht="15.75" customHeight="1" x14ac:dyDescent="0.25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-1683146.6008103702</v>
      </c>
      <c r="R503" s="25">
        <f t="array" aca="1" ref="R503" ca="1">INDEX('Lorri 401b'!L:L,MATCH('Retirement Calculator'!A503,'Lorri 401b'!N:N,0),0)</f>
        <v>-1382885.5780019665</v>
      </c>
      <c r="S503" s="25">
        <f t="shared" ca="1" si="267"/>
        <v>-3066032.1788123366</v>
      </c>
    </row>
    <row r="504" spans="1:19" ht="15.75" customHeight="1" x14ac:dyDescent="0.25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-1698590.3231674412</v>
      </c>
      <c r="R504" s="25">
        <f t="array" aca="1" ref="R504" ca="1">INDEX('Lorri 401b'!L:L,MATCH('Retirement Calculator'!A504,'Lorri 401b'!N:N,0),0)</f>
        <v>-1410393.1351895309</v>
      </c>
      <c r="S504" s="25">
        <f t="shared" ca="1" si="267"/>
        <v>-3108983.4583569719</v>
      </c>
    </row>
    <row r="505" spans="1:19" ht="15.75" customHeight="1" x14ac:dyDescent="0.25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-1714098.3943676667</v>
      </c>
      <c r="R505" s="25">
        <f t="array" aca="1" ref="R505" ca="1">INDEX('Lorri 401b'!L:L,MATCH('Retirement Calculator'!A505,'Lorri 401b'!N:N,0),0)</f>
        <v>-1438015.3071987103</v>
      </c>
      <c r="S505" s="25">
        <f t="shared" ca="1" si="267"/>
        <v>-3152113.7015663767</v>
      </c>
    </row>
    <row r="506" spans="1:19" ht="15.75" customHeight="1" x14ac:dyDescent="0.25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-1729671.0825312263</v>
      </c>
      <c r="R506" s="25">
        <f t="array" aca="1" ref="R506" ca="1">INDEX('Lorri 401b'!L:L,MATCH('Retirement Calculator'!A506,'Lorri 401b'!N:N,0),0)</f>
        <v>-1465752.5715912611</v>
      </c>
      <c r="S506" s="25">
        <f t="shared" ca="1" si="267"/>
        <v>-3195423.6541224876</v>
      </c>
    </row>
    <row r="507" spans="1:19" ht="15.75" customHeight="1" x14ac:dyDescent="0.25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-1745308.6568954675</v>
      </c>
      <c r="R507" s="25">
        <f t="array" aca="1" ref="R507" ca="1">INDEX('Lorri 401b'!L:L,MATCH('Retirement Calculator'!A507,'Lorri 401b'!N:N,0),0)</f>
        <v>-1493605.4079187808</v>
      </c>
      <c r="S507" s="25">
        <f t="shared" ca="1" si="267"/>
        <v>-3238914.0648142481</v>
      </c>
    </row>
    <row r="508" spans="1:19" ht="15.75" customHeight="1" x14ac:dyDescent="0.25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-1761011.3878195598</v>
      </c>
      <c r="R508" s="25">
        <f t="array" aca="1" ref="R508" ca="1">INDEX('Lorri 401b'!L:L,MATCH('Retirement Calculator'!A508,'Lorri 401b'!N:N,0),0)</f>
        <v>-1521574.2977309986</v>
      </c>
      <c r="S508" s="25">
        <f t="shared" ca="1" si="267"/>
        <v>-3282585.6855505584</v>
      </c>
    </row>
    <row r="509" spans="1:19" ht="15.75" customHeight="1" x14ac:dyDescent="0.25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-1776779.5467891691</v>
      </c>
      <c r="R509" s="25">
        <f t="array" aca="1" ref="R509" ca="1">INDEX('Lorri 401b'!L:L,MATCH('Retirement Calculator'!A509,'Lorri 401b'!N:N,0),0)</f>
        <v>-1549659.7245841008</v>
      </c>
      <c r="S509" s="25">
        <f t="shared" ca="1" si="267"/>
        <v>-3326439.2713732701</v>
      </c>
    </row>
    <row r="510" spans="1:19" ht="15.75" customHeight="1" x14ac:dyDescent="0.25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-1792613.4064211517</v>
      </c>
      <c r="R510" s="25">
        <f t="array" aca="1" ref="R510" ca="1">INDEX('Lorri 401b'!L:L,MATCH('Retirement Calculator'!A510,'Lorri 401b'!N:N,0),0)</f>
        <v>-1577862.1740490908</v>
      </c>
      <c r="S510" s="25">
        <f t="shared" ca="1" si="267"/>
        <v>-3370475.5804702425</v>
      </c>
    </row>
    <row r="511" spans="1:19" ht="15.75" customHeight="1" x14ac:dyDescent="0.25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-1808513.2404682676</v>
      </c>
      <c r="R511" s="25">
        <f t="array" aca="1" ref="R511" ca="1">INDEX('Lorri 401b'!L:L,MATCH('Retirement Calculator'!A511,'Lorri 401b'!N:N,0),0)</f>
        <v>-1606182.1337201849</v>
      </c>
      <c r="S511" s="25">
        <f t="shared" ca="1" si="267"/>
        <v>-3414695.3741884525</v>
      </c>
    </row>
    <row r="512" spans="1:19" ht="15.75" customHeight="1" x14ac:dyDescent="0.25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-1824479.3238239132</v>
      </c>
      <c r="R512" s="25">
        <f t="array" aca="1" ref="R512" ca="1">INDEX('Lorri 401b'!L:L,MATCH('Retirement Calculator'!A512,'Lorri 401b'!N:N,0),0)</f>
        <v>-1634620.0932232419</v>
      </c>
      <c r="S512" s="25">
        <f t="shared" ca="1" si="267"/>
        <v>-3459099.4170471551</v>
      </c>
    </row>
    <row r="513" spans="1:19" ht="15.75" customHeight="1" x14ac:dyDescent="0.25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-1840511.9325268739</v>
      </c>
      <c r="R513" s="25">
        <f t="array" aca="1" ref="R513" ca="1">INDEX('Lorri 401b'!L:L,MATCH('Retirement Calculator'!A513,'Lorri 401b'!N:N,0),0)</f>
        <v>-1663176.5442242282</v>
      </c>
      <c r="S513" s="25">
        <f t="shared" ca="1" si="267"/>
        <v>-3503688.4767511021</v>
      </c>
    </row>
    <row r="514" spans="1:19" ht="15.75" customHeight="1" x14ac:dyDescent="0.25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-1856611.343766097</v>
      </c>
      <c r="R514" s="25">
        <f t="array" aca="1" ref="R514" ca="1">INDEX('Lorri 401b'!L:L,MATCH('Retirement Calculator'!A514,'Lorri 401b'!N:N,0),0)</f>
        <v>-1691851.9804377188</v>
      </c>
      <c r="S514" s="25">
        <f t="shared" ca="1" si="267"/>
        <v>-3548463.3242038158</v>
      </c>
    </row>
    <row r="515" spans="1:19" ht="15.75" customHeight="1" x14ac:dyDescent="0.25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-1872777.8358854835</v>
      </c>
      <c r="R515" s="25">
        <f t="array" aca="1" ref="R515" ca="1">INDEX('Lorri 401b'!L:L,MATCH('Retirement Calculator'!A515,'Lorri 401b'!N:N,0),0)</f>
        <v>-1720646.8976354322</v>
      </c>
      <c r="S515" s="25">
        <f t="shared" ca="1" si="267"/>
        <v>-3593424.7335209157</v>
      </c>
    </row>
    <row r="516" spans="1:19" ht="15.75" customHeight="1" x14ac:dyDescent="0.25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-1889011.6883887008</v>
      </c>
      <c r="R516" s="25">
        <f t="array" aca="1" ref="R516" ca="1">INDEX('Lorri 401b'!L:L,MATCH('Retirement Calculator'!A516,'Lorri 401b'!N:N,0),0)</f>
        <v>-1749561.7936548027</v>
      </c>
      <c r="S516" s="25">
        <f t="shared" ca="1" si="267"/>
        <v>-3638573.4820435038</v>
      </c>
    </row>
    <row r="517" spans="1:19" ht="15.75" customHeight="1" x14ac:dyDescent="0.25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-1905313.1819440147</v>
      </c>
      <c r="R517" s="25">
        <f t="array" aca="1" ref="R517" ca="1">INDEX('Lorri 401b'!L:L,MATCH('Retirement Calculator'!A517,'Lorri 401b'!N:N,0),0)</f>
        <v>-1778597.1684075873</v>
      </c>
      <c r="S517" s="25">
        <f t="shared" ca="1" si="267"/>
        <v>-3683910.3503516018</v>
      </c>
    </row>
    <row r="518" spans="1:19" ht="15.75" customHeight="1" x14ac:dyDescent="0.25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-1921682.5983891427</v>
      </c>
      <c r="R518" s="25">
        <f t="array" aca="1" ref="R518" ca="1">INDEX('Lorri 401b'!L:L,MATCH('Retirement Calculator'!A518,'Lorri 401b'!N:N,0),0)</f>
        <v>-1807753.5238885086</v>
      </c>
      <c r="S518" s="25">
        <f t="shared" ca="1" si="267"/>
        <v>-3729436.122277651</v>
      </c>
    </row>
    <row r="519" spans="1:19" ht="15.75" customHeight="1" x14ac:dyDescent="0.25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-1938120.2207361253</v>
      </c>
      <c r="R519" s="25">
        <f t="array" aca="1" ref="R519" ca="1">INDEX('Lorri 401b'!L:L,MATCH('Retirement Calculator'!A519,'Lorri 401b'!N:N,0),0)</f>
        <v>-1837031.3641839337</v>
      </c>
      <c r="S519" s="25">
        <f t="shared" ca="1" si="267"/>
        <v>-3775151.584920059</v>
      </c>
    </row>
    <row r="520" spans="1:19" ht="15.75" customHeight="1" x14ac:dyDescent="0.25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-1954626.3331762203</v>
      </c>
      <c r="R520" s="25">
        <f t="array" aca="1" ref="R520" ca="1">INDEX('Lorri 401b'!L:L,MATCH('Retirement Calculator'!A520,'Lorri 401b'!N:N,0),0)</f>
        <v>-1866431.1954805898</v>
      </c>
      <c r="S520" s="25">
        <f t="shared" ca="1" si="267"/>
        <v>-3821057.5286568101</v>
      </c>
    </row>
    <row r="521" spans="1:19" ht="15.75" customHeight="1" x14ac:dyDescent="0.25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-1971201.2210848157</v>
      </c>
      <c r="R521" s="25">
        <f t="array" aca="1" ref="R521" ca="1">INDEX('Lorri 401b'!L:L,MATCH('Retirement Calculator'!A521,'Lorri 401b'!N:N,0),0)</f>
        <v>-1895953.5260743152</v>
      </c>
      <c r="S521" s="25">
        <f t="shared" ref="S521:S775" ca="1" si="527">SUM(Q521:R521)</f>
        <v>-3867154.7471591309</v>
      </c>
    </row>
    <row r="522" spans="1:19" ht="15.75" customHeight="1" x14ac:dyDescent="0.25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-1987845.1710263635</v>
      </c>
      <c r="R522" s="25">
        <f t="array" aca="1" ref="R522" ca="1">INDEX('Lorri 401b'!L:L,MATCH('Retirement Calculator'!A522,'Lorri 401b'!N:N,0),0)</f>
        <v>-1925598.8663788477</v>
      </c>
      <c r="S522" s="25">
        <f t="shared" ca="1" si="527"/>
        <v>-3913444.0374052115</v>
      </c>
    </row>
    <row r="523" spans="1:19" ht="15.75" customHeight="1" x14ac:dyDescent="0.25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-2004558.4707593345</v>
      </c>
      <c r="R523" s="25">
        <f t="array" aca="1" ref="R523" ca="1">INDEX('Lorri 401b'!L:L,MATCH('Retirement Calculator'!A523,'Lorri 401b'!N:N,0),0)</f>
        <v>-1955367.7289346491</v>
      </c>
      <c r="S523" s="25">
        <f t="shared" ca="1" si="527"/>
        <v>-3959926.1996939834</v>
      </c>
    </row>
    <row r="524" spans="1:19" ht="15.75" customHeight="1" x14ac:dyDescent="0.25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-2021341.4092411927</v>
      </c>
      <c r="R524" s="25">
        <f t="array" aca="1" ref="R524" ca="1">INDEX('Lorri 401b'!L:L,MATCH('Retirement Calculator'!A524,'Lorri 401b'!N:N,0),0)</f>
        <v>-1985260.6284177664</v>
      </c>
      <c r="S524" s="25">
        <f t="shared" ca="1" si="527"/>
        <v>-4006602.0376589592</v>
      </c>
    </row>
    <row r="525" spans="1:19" ht="15.75" customHeight="1" x14ac:dyDescent="0.25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-2038194.2766333921</v>
      </c>
      <c r="R525" s="25">
        <f t="array" aca="1" ref="R525" ca="1">INDEX('Lorri 401b'!L:L,MATCH('Retirement Calculator'!A525,'Lorri 401b'!N:N,0),0)</f>
        <v>-2015278.08164873</v>
      </c>
      <c r="S525" s="25">
        <f t="shared" ca="1" si="527"/>
        <v>-4053472.3582821218</v>
      </c>
    </row>
    <row r="526" spans="1:19" ht="15.75" customHeight="1" x14ac:dyDescent="0.25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-2055117.3643063924</v>
      </c>
      <c r="R526" s="25">
        <f t="array" aca="1" ref="R526" ca="1">INDEX('Lorri 401b'!L:L,MATCH('Retirement Calculator'!A526,'Lorri 401b'!N:N,0),0)</f>
        <v>-2045420.6076014892</v>
      </c>
      <c r="S526" s="25">
        <f t="shared" ca="1" si="527"/>
        <v>-4100537.9719078816</v>
      </c>
    </row>
    <row r="527" spans="1:19" ht="15.75" customHeight="1" x14ac:dyDescent="0.25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-2072110.9648446967</v>
      </c>
      <c r="R527" s="25">
        <f t="array" aca="1" ref="R527" ca="1">INDEX('Lorri 401b'!L:L,MATCH('Retirement Calculator'!A527,'Lorri 401b'!N:N,0),0)</f>
        <v>-2075688.7274123849</v>
      </c>
      <c r="S527" s="25">
        <f t="shared" ca="1" si="527"/>
        <v>-4147799.6922570816</v>
      </c>
    </row>
    <row r="528" spans="1:19" ht="15.75" customHeight="1" x14ac:dyDescent="0.25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-2089175.3720519107</v>
      </c>
      <c r="R528" s="25">
        <f t="array" aca="1" ref="R528" ca="1">INDEX('Lorri 401b'!L:L,MATCH('Retirement Calculator'!A528,'Lorri 401b'!N:N,0),0)</f>
        <v>-2106082.9643891593</v>
      </c>
      <c r="S528" s="25">
        <f t="shared" ca="1" si="527"/>
        <v>-4195258.3364410698</v>
      </c>
    </row>
    <row r="529" spans="1:19" ht="15.75" customHeight="1" x14ac:dyDescent="0.25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-2106310.8809558214</v>
      </c>
      <c r="R529" s="25">
        <f t="array" aca="1" ref="R529" ca="1">INDEX('Lorri 401b'!L:L,MATCH('Retirement Calculator'!A529,'Lorri 401b'!N:N,0),0)</f>
        <v>-2136603.8440200039</v>
      </c>
      <c r="S529" s="25">
        <f t="shared" ca="1" si="527"/>
        <v>-4242914.7249758253</v>
      </c>
    </row>
    <row r="530" spans="1:19" ht="15.75" customHeight="1" x14ac:dyDescent="0.25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-2123517.7878134986</v>
      </c>
      <c r="R530" s="25">
        <f t="array" aca="1" ref="R530" ca="1">INDEX('Lorri 401b'!L:L,MATCH('Retirement Calculator'!A530,'Lorri 401b'!N:N,0),0)</f>
        <v>-2167251.8939826437</v>
      </c>
      <c r="S530" s="25">
        <f t="shared" ca="1" si="527"/>
        <v>-4290769.6817961428</v>
      </c>
    </row>
    <row r="531" spans="1:19" ht="15.75" customHeight="1" x14ac:dyDescent="0.25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-2140796.3901164164</v>
      </c>
      <c r="R531" s="25">
        <f t="array" aca="1" ref="R531" ca="1">INDEX('Lorri 401b'!L:L,MATCH('Retirement Calculator'!A531,'Lorri 401b'!N:N,0),0)</f>
        <v>-2198027.6441534609</v>
      </c>
      <c r="S531" s="25">
        <f t="shared" ca="1" si="527"/>
        <v>-4338824.0342698768</v>
      </c>
    </row>
    <row r="532" spans="1:19" ht="15.75" customHeight="1" x14ac:dyDescent="0.25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-2158146.9865955962</v>
      </c>
      <c r="R532" s="25">
        <f t="array" aca="1" ref="R532" ca="1">INDEX('Lorri 401b'!L:L,MATCH('Retirement Calculator'!A532,'Lorri 401b'!N:N,0),0)</f>
        <v>-2228931.6266166563</v>
      </c>
      <c r="S532" s="25">
        <f t="shared" ca="1" si="527"/>
        <v>-4387078.613212252</v>
      </c>
    </row>
    <row r="533" spans="1:19" ht="15.75" customHeight="1" x14ac:dyDescent="0.25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-2175569.8772267727</v>
      </c>
      <c r="R533" s="25">
        <f t="array" aca="1" ref="R533" ca="1">INDEX('Lorri 401b'!L:L,MATCH('Retirement Calculator'!A533,'Lorri 401b'!N:N,0),0)</f>
        <v>-2259964.3756734487</v>
      </c>
      <c r="S533" s="25">
        <f t="shared" ca="1" si="527"/>
        <v>-4435534.2529002214</v>
      </c>
    </row>
    <row r="534" spans="1:19" ht="15.75" customHeight="1" x14ac:dyDescent="0.25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-2193065.3632355789</v>
      </c>
      <c r="R534" s="25">
        <f t="array" aca="1" ref="R534" ca="1">INDEX('Lorri 401b'!L:L,MATCH('Retirement Calculator'!A534,'Lorri 401b'!N:N,0),0)</f>
        <v>-2291126.4278513109</v>
      </c>
      <c r="S534" s="25">
        <f t="shared" ca="1" si="527"/>
        <v>-4484191.7910868898</v>
      </c>
    </row>
    <row r="535" spans="1:19" ht="15.75" customHeight="1" x14ac:dyDescent="0.25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-2210633.7471027551</v>
      </c>
      <c r="R535" s="25">
        <f t="array" aca="1" ref="R535" ca="1">INDEX('Lorri 401b'!L:L,MATCH('Retirement Calculator'!A535,'Lorri 401b'!N:N,0),0)</f>
        <v>-2322418.3219132475</v>
      </c>
      <c r="S535" s="25">
        <f t="shared" ca="1" si="527"/>
        <v>-4533052.0690160021</v>
      </c>
    </row>
    <row r="536" spans="1:19" ht="15.75" customHeight="1" x14ac:dyDescent="0.25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-2228275.332569378</v>
      </c>
      <c r="R536" s="25">
        <f t="array" aca="1" ref="R536" ca="1">INDEX('Lorri 401b'!L:L,MATCH('Retirement Calculator'!A536,'Lorri 401b'!N:N,0),0)</f>
        <v>-2353840.598867109</v>
      </c>
      <c r="S536" s="25">
        <f t="shared" ca="1" si="527"/>
        <v>-4582115.9314364865</v>
      </c>
    </row>
    <row r="537" spans="1:19" ht="15.75" customHeight="1" x14ac:dyDescent="0.25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-2245990.4246421116</v>
      </c>
      <c r="R537" s="25">
        <f t="array" aca="1" ref="R537" ca="1">INDEX('Lorri 401b'!L:L,MATCH('Retirement Calculator'!A537,'Lorri 401b'!N:N,0),0)</f>
        <v>-2385393.8019749448</v>
      </c>
      <c r="S537" s="25">
        <f t="shared" ca="1" si="527"/>
        <v>-4631384.2266170569</v>
      </c>
    </row>
    <row r="538" spans="1:19" ht="15.75" customHeight="1" x14ac:dyDescent="0.25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-2263779.3295984818</v>
      </c>
      <c r="R538" s="25">
        <f t="array" aca="1" ref="R538" ca="1">INDEX('Lorri 401b'!L:L,MATCH('Retirement Calculator'!A538,'Lorri 401b'!N:N,0),0)</f>
        <v>-2417078.4767623967</v>
      </c>
      <c r="S538" s="25">
        <f t="shared" ca="1" si="527"/>
        <v>-4680857.8063608781</v>
      </c>
    </row>
    <row r="539" spans="1:19" ht="15.75" customHeight="1" x14ac:dyDescent="0.25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-2281642.3549921699</v>
      </c>
      <c r="R539" s="25">
        <f t="array" aca="1" ref="R539" ca="1">INDEX('Lorri 401b'!L:L,MATCH('Retirement Calculator'!A539,'Lorri 401b'!N:N,0),0)</f>
        <v>-2448895.1710281298</v>
      </c>
      <c r="S539" s="25">
        <f t="shared" ca="1" si="527"/>
        <v>-4730537.5260202996</v>
      </c>
    </row>
    <row r="540" spans="1:19" ht="15.75" customHeight="1" x14ac:dyDescent="0.25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-2299579.8096583318</v>
      </c>
      <c r="R540" s="25">
        <f t="array" aca="1" ref="R540" ca="1">INDEX('Lorri 401b'!L:L,MATCH('Retirement Calculator'!A540,'Lorri 401b'!N:N,0),0)</f>
        <v>-2480844.4348533032</v>
      </c>
      <c r="S540" s="25">
        <f t="shared" ca="1" si="527"/>
        <v>-4780424.244511635</v>
      </c>
    </row>
    <row r="541" spans="1:19" ht="15.75" customHeight="1" x14ac:dyDescent="0.25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-2317592.0037189364</v>
      </c>
      <c r="R541" s="25">
        <f t="array" aca="1" ref="R541" ca="1">INDEX('Lorri 401b'!L:L,MATCH('Retirement Calculator'!A541,'Lorri 401b'!N:N,0),0)</f>
        <v>-2512926.8206110816</v>
      </c>
      <c r="S541" s="25">
        <f t="shared" ca="1" si="527"/>
        <v>-4830518.8243300179</v>
      </c>
    </row>
    <row r="542" spans="1:19" ht="15.75" customHeight="1" x14ac:dyDescent="0.25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-2335679.2485881266</v>
      </c>
      <c r="R542" s="25">
        <f t="array" aca="1" ref="R542" ca="1">INDEX('Lorri 401b'!L:L,MATCH('Retirement Calculator'!A542,'Lorri 401b'!N:N,0),0)</f>
        <v>-2545142.8829761841</v>
      </c>
      <c r="S542" s="25">
        <f t="shared" ca="1" si="527"/>
        <v>-4880822.1315643108</v>
      </c>
    </row>
    <row r="543" spans="1:19" ht="15.75" customHeight="1" x14ac:dyDescent="0.25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-2353841.8569776053</v>
      </c>
      <c r="R543" s="25">
        <f t="array" aca="1" ref="R543" ca="1">INDEX('Lorri 401b'!L:L,MATCH('Retirement Calculator'!A543,'Lorri 401b'!N:N,0),0)</f>
        <v>-2577493.1789344745</v>
      </c>
      <c r="S543" s="25">
        <f t="shared" ca="1" si="527"/>
        <v>-4931335.0359120797</v>
      </c>
    </row>
    <row r="544" spans="1:19" ht="15.75" customHeight="1" x14ac:dyDescent="0.25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-2372080.1429020399</v>
      </c>
      <c r="R544" s="25">
        <f t="array" aca="1" ref="R544" ca="1">INDEX('Lorri 401b'!L:L,MATCH('Retirement Calculator'!A544,'Lorri 401b'!N:N,0),0)</f>
        <v>-2609978.2677925909</v>
      </c>
      <c r="S544" s="25">
        <f t="shared" ca="1" si="527"/>
        <v>-4982058.4106946308</v>
      </c>
    </row>
    <row r="545" spans="1:19" ht="15.75" customHeight="1" x14ac:dyDescent="0.25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-2390394.4216844933</v>
      </c>
      <c r="R545" s="25">
        <f t="array" aca="1" ref="R545" ca="1">INDEX('Lorri 401b'!L:L,MATCH('Retirement Calculator'!A545,'Lorri 401b'!N:N,0),0)</f>
        <v>-2642598.7111876165</v>
      </c>
      <c r="S545" s="25">
        <f t="shared" ca="1" si="527"/>
        <v>-5032993.1328721102</v>
      </c>
    </row>
    <row r="546" spans="1:19" ht="15.75" customHeight="1" x14ac:dyDescent="0.25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-2408785.0099618733</v>
      </c>
      <c r="R546" s="25">
        <f t="array" aca="1" ref="R546" ca="1">INDEX('Lorri 401b'!L:L,MATCH('Retirement Calculator'!A546,'Lorri 401b'!N:N,0),0)</f>
        <v>-2675355.0730967876</v>
      </c>
      <c r="S546" s="25">
        <f t="shared" ca="1" si="527"/>
        <v>-5084140.0830586608</v>
      </c>
    </row>
    <row r="547" spans="1:19" ht="15.75" customHeight="1" x14ac:dyDescent="0.25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-2427252.2256904091</v>
      </c>
      <c r="R547" s="25">
        <f t="array" aca="1" ref="R547" ca="1">INDEX('Lorri 401b'!L:L,MATCH('Retirement Calculator'!A547,'Lorri 401b'!N:N,0),0)</f>
        <v>-2708247.9198472472</v>
      </c>
      <c r="S547" s="25">
        <f t="shared" ca="1" si="527"/>
        <v>-5135500.1455376558</v>
      </c>
    </row>
    <row r="548" spans="1:19" ht="15.75" customHeight="1" x14ac:dyDescent="0.25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-2445796.3881511469</v>
      </c>
      <c r="R548" s="25">
        <f t="array" aca="1" ref="R548" ca="1">INDEX('Lorri 401b'!L:L,MATCH('Retirement Calculator'!A548,'Lorri 401b'!N:N,0),0)</f>
        <v>-2741277.8201258336</v>
      </c>
      <c r="S548" s="25">
        <f t="shared" ca="1" si="527"/>
        <v>-5187074.2082769806</v>
      </c>
    </row>
    <row r="549" spans="1:19" ht="15.75" customHeight="1" x14ac:dyDescent="0.25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-2464417.8179554716</v>
      </c>
      <c r="R549" s="25">
        <f t="array" aca="1" ref="R549" ca="1">INDEX('Lorri 401b'!L:L,MATCH('Retirement Calculator'!A549,'Lorri 401b'!N:N,0),0)</f>
        <v>-2774445.3449889142</v>
      </c>
      <c r="S549" s="25">
        <f t="shared" ca="1" si="527"/>
        <v>-5238863.1629443858</v>
      </c>
    </row>
    <row r="550" spans="1:19" ht="15.75" customHeight="1" x14ac:dyDescent="0.25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-2483116.8370506475</v>
      </c>
      <c r="R550" s="25">
        <f t="array" aca="1" ref="R550" ca="1">INDEX('Lorri 401b'!L:L,MATCH('Retirement Calculator'!A550,'Lorri 401b'!N:N,0),0)</f>
        <v>-2807751.0678722574</v>
      </c>
      <c r="S550" s="25">
        <f t="shared" ca="1" si="527"/>
        <v>-5290867.9049229044</v>
      </c>
    </row>
    <row r="551" spans="1:19" ht="15.75" customHeight="1" x14ac:dyDescent="0.25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-2501893.7687253864</v>
      </c>
      <c r="R551" s="25">
        <f t="array" aca="1" ref="R551" ca="1">INDEX('Lorri 401b'!L:L,MATCH('Retirement Calculator'!A551,'Lorri 401b'!N:N,0),0)</f>
        <v>-2841195.5646009482</v>
      </c>
      <c r="S551" s="25">
        <f t="shared" ca="1" si="527"/>
        <v>-5343089.3333263341</v>
      </c>
    </row>
    <row r="552" spans="1:19" ht="15.75" customHeight="1" x14ac:dyDescent="0.25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-2520748.937615437</v>
      </c>
      <c r="R552" s="25">
        <f t="array" aca="1" ref="R552" ca="1">INDEX('Lorri 401b'!L:L,MATCH('Retirement Calculator'!A552,'Lorri 401b'!N:N,0),0)</f>
        <v>-2874779.413399342</v>
      </c>
      <c r="S552" s="25">
        <f t="shared" ca="1" si="527"/>
        <v>-5395528.3510147789</v>
      </c>
    </row>
    <row r="553" spans="1:19" ht="15.75" customHeight="1" x14ac:dyDescent="0.25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-2539682.6697091958</v>
      </c>
      <c r="R553" s="25">
        <f t="array" aca="1" ref="R553" ca="1">INDEX('Lorri 401b'!L:L,MATCH('Retirement Calculator'!A553,'Lorri 401b'!N:N,0),0)</f>
        <v>-2908503.1949010622</v>
      </c>
      <c r="S553" s="25">
        <f t="shared" ca="1" si="527"/>
        <v>-5448185.8646102585</v>
      </c>
    </row>
    <row r="554" spans="1:19" ht="15.75" customHeight="1" x14ac:dyDescent="0.25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-2558695.2923533455</v>
      </c>
      <c r="R554" s="25">
        <f t="array" aca="1" ref="R554" ca="1">INDEX('Lorri 401b'!L:L,MATCH('Retirement Calculator'!A554,'Lorri 401b'!N:N,0),0)</f>
        <v>-2942367.4921590397</v>
      </c>
      <c r="S554" s="25">
        <f t="shared" ca="1" si="527"/>
        <v>-5501062.7845123857</v>
      </c>
    </row>
    <row r="555" spans="1:19" ht="15.75" customHeight="1" x14ac:dyDescent="0.25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-2577787.1342585124</v>
      </c>
      <c r="R555" s="25">
        <f t="array" aca="1" ref="R555" ca="1">INDEX('Lorri 401b'!L:L,MATCH('Retirement Calculator'!A555,'Lorri 401b'!N:N,0),0)</f>
        <v>-2976372.8906555921</v>
      </c>
      <c r="S555" s="25">
        <f t="shared" ca="1" si="527"/>
        <v>-5554160.0249141045</v>
      </c>
    </row>
    <row r="556" spans="1:19" ht="15.75" customHeight="1" x14ac:dyDescent="0.25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-2596958.5255049509</v>
      </c>
      <c r="R556" s="25">
        <f t="array" aca="1" ref="R556" ca="1">INDEX('Lorri 401b'!L:L,MATCH('Retirement Calculator'!A556,'Lorri 401b'!N:N,0),0)</f>
        <v>-3010519.9783125469</v>
      </c>
      <c r="S556" s="25">
        <f t="shared" ca="1" si="527"/>
        <v>-5607478.5038174978</v>
      </c>
    </row>
    <row r="557" spans="1:19" ht="15.75" customHeight="1" x14ac:dyDescent="0.25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-2616209.7975482494</v>
      </c>
      <c r="R557" s="25">
        <f t="array" aca="1" ref="R557" ca="1">INDEX('Lorri 401b'!L:L,MATCH('Retirement Calculator'!A557,'Lorri 401b'!N:N,0),0)</f>
        <v>-3044809.3455014052</v>
      </c>
      <c r="S557" s="25">
        <f t="shared" ca="1" si="527"/>
        <v>-5661019.1430496546</v>
      </c>
    </row>
    <row r="558" spans="1:19" ht="15.75" customHeight="1" x14ac:dyDescent="0.25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-2635541.2832250618</v>
      </c>
      <c r="R558" s="25">
        <f t="array" aca="1" ref="R558" ca="1">INDEX('Lorri 401b'!L:L,MATCH('Retirement Calculator'!A558,'Lorri 401b'!N:N,0),0)</f>
        <v>-3079241.5850535505</v>
      </c>
      <c r="S558" s="25">
        <f t="shared" ca="1" si="527"/>
        <v>-5714782.8682786124</v>
      </c>
    </row>
    <row r="559" spans="1:19" ht="15.75" customHeight="1" x14ac:dyDescent="0.25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-2654953.3167588608</v>
      </c>
      <c r="R559" s="25">
        <f t="array" aca="1" ref="R559" ca="1">INDEX('Lorri 401b'!L:L,MATCH('Retirement Calculator'!A559,'Lorri 401b'!N:N,0),0)</f>
        <v>-3113817.2922704965</v>
      </c>
      <c r="S559" s="25">
        <f t="shared" ca="1" si="527"/>
        <v>-5768770.6090293573</v>
      </c>
    </row>
    <row r="560" spans="1:19" ht="15.75" customHeight="1" x14ac:dyDescent="0.25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-2674446.2337657176</v>
      </c>
      <c r="R560" s="25">
        <f t="array" aca="1" ref="R560" ca="1">INDEX('Lorri 401b'!L:L,MATCH('Retirement Calculator'!A560,'Lorri 401b'!N:N,0),0)</f>
        <v>-3148537.0649341797</v>
      </c>
      <c r="S560" s="25">
        <f t="shared" ca="1" si="527"/>
        <v>-5822983.2986998968</v>
      </c>
    </row>
    <row r="561" spans="1:19" ht="15.75" customHeight="1" x14ac:dyDescent="0.25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-2694020.3712601028</v>
      </c>
      <c r="R561" s="25">
        <f t="array" aca="1" ref="R561" ca="1">INDEX('Lorri 401b'!L:L,MATCH('Retirement Calculator'!A561,'Lorri 401b'!N:N,0),0)</f>
        <v>-3183401.5033172951</v>
      </c>
      <c r="S561" s="25">
        <f t="shared" ca="1" si="527"/>
        <v>-5877421.8745773975</v>
      </c>
    </row>
    <row r="562" spans="1:19" ht="15.75" customHeight="1" x14ac:dyDescent="0.25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-2713676.0676607145</v>
      </c>
      <c r="R562" s="25">
        <f t="array" aca="1" ref="R562" ca="1">INDEX('Lorri 401b'!L:L,MATCH('Retirement Calculator'!A562,'Lorri 401b'!N:N,0),0)</f>
        <v>-3218411.2101936736</v>
      </c>
      <c r="S562" s="25">
        <f t="shared" ca="1" si="527"/>
        <v>-5932087.2778543886</v>
      </c>
    </row>
    <row r="563" spans="1:19" ht="15.75" customHeight="1" x14ac:dyDescent="0.25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-2733413.6627963288</v>
      </c>
      <c r="R563" s="25">
        <f t="array" aca="1" ref="R563" ca="1">INDEX('Lorri 401b'!L:L,MATCH('Retirement Calculator'!A563,'Lorri 401b'!N:N,0),0)</f>
        <v>-3253566.7908487036</v>
      </c>
      <c r="S563" s="25">
        <f t="shared" ca="1" si="527"/>
        <v>-5986980.4536450319</v>
      </c>
    </row>
    <row r="564" spans="1:19" ht="15.75" customHeight="1" x14ac:dyDescent="0.25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-2753233.4979116749</v>
      </c>
      <c r="R564" s="25">
        <f t="array" aca="1" ref="R564" ca="1">INDEX('Lorri 401b'!L:L,MATCH('Retirement Calculator'!A564,'Lorri 401b'!N:N,0),0)</f>
        <v>-3288868.8530897959</v>
      </c>
      <c r="S564" s="25">
        <f t="shared" ca="1" si="527"/>
        <v>-6042102.3510014713</v>
      </c>
    </row>
    <row r="565" spans="1:19" ht="15.75" customHeight="1" x14ac:dyDescent="0.25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-2773135.9156733351</v>
      </c>
      <c r="R565" s="25">
        <f t="array" aca="1" ref="R565" ca="1">INDEX('Lorri 401b'!L:L,MATCH('Retirement Calculator'!A565,'Lorri 401b'!N:N,0),0)</f>
        <v>-3324318.007256893</v>
      </c>
      <c r="S565" s="25">
        <f t="shared" ca="1" si="527"/>
        <v>-6097453.9229302276</v>
      </c>
    </row>
    <row r="566" spans="1:19" ht="15.75" customHeight="1" x14ac:dyDescent="0.25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-2793121.2601756686</v>
      </c>
      <c r="R566" s="25">
        <f t="array" aca="1" ref="R566" ca="1">INDEX('Lorri 401b'!L:L,MATCH('Retirement Calculator'!A566,'Lorri 401b'!N:N,0),0)</f>
        <v>-3359914.8662330196</v>
      </c>
      <c r="S566" s="25">
        <f t="shared" ca="1" si="527"/>
        <v>-6153036.1264086887</v>
      </c>
    </row>
    <row r="567" spans="1:19" ht="15.75" customHeight="1" x14ac:dyDescent="0.25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-2813189.8769467617</v>
      </c>
      <c r="R567" s="25">
        <f t="array" aca="1" ref="R567" ca="1">INDEX('Lorri 401b'!L:L,MATCH('Retirement Calculator'!A567,'Lorri 401b'!N:N,0),0)</f>
        <v>-3395660.0454548802</v>
      </c>
      <c r="S567" s="25">
        <f t="shared" ca="1" si="527"/>
        <v>-6208849.9224016424</v>
      </c>
    </row>
    <row r="568" spans="1:19" ht="15.75" customHeight="1" x14ac:dyDescent="0.25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-2833342.1129544014</v>
      </c>
      <c r="R568" s="25">
        <f t="array" aca="1" ref="R568" ca="1">INDEX('Lorri 401b'!L:L,MATCH('Retirement Calculator'!A568,'Lorri 401b'!N:N,0),0)</f>
        <v>-3431554.1629234985</v>
      </c>
      <c r="S568" s="25">
        <f t="shared" ca="1" si="527"/>
        <v>-6264896.2758779004</v>
      </c>
    </row>
    <row r="569" spans="1:19" ht="15.75" customHeight="1" x14ac:dyDescent="0.25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-2853578.3166120728</v>
      </c>
      <c r="R569" s="25">
        <f t="array" aca="1" ref="R569" ca="1">INDEX('Lorri 401b'!L:L,MATCH('Retirement Calculator'!A569,'Lorri 401b'!N:N,0),0)</f>
        <v>-3467597.8392149028</v>
      </c>
      <c r="S569" s="25">
        <f t="shared" ca="1" si="527"/>
        <v>-6321176.1558269756</v>
      </c>
    </row>
    <row r="570" spans="1:19" ht="15.75" customHeight="1" x14ac:dyDescent="0.25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-2873898.8377849846</v>
      </c>
      <c r="R570" s="25">
        <f t="array" aca="1" ref="R570" ca="1">INDEX('Lorri 401b'!L:L,MATCH('Retirement Calculator'!A570,'Lorri 401b'!N:N,0),0)</f>
        <v>-3503791.6974908547</v>
      </c>
      <c r="S570" s="25">
        <f t="shared" ca="1" si="527"/>
        <v>-6377690.5352758393</v>
      </c>
    </row>
    <row r="571" spans="1:19" ht="15.75" customHeight="1" x14ac:dyDescent="0.25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-2894304.0277961167</v>
      </c>
      <c r="R571" s="25">
        <f t="array" aca="1" ref="R571" ca="1">INDEX('Lorri 401b'!L:L,MATCH('Retirement Calculator'!A571,'Lorri 401b'!N:N,0),0)</f>
        <v>-3540136.3635096229</v>
      </c>
      <c r="S571" s="25">
        <f t="shared" ca="1" si="527"/>
        <v>-6434440.3913057391</v>
      </c>
    </row>
    <row r="572" spans="1:19" ht="15.75" customHeight="1" x14ac:dyDescent="0.25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-2914794.2394322953</v>
      </c>
      <c r="R572" s="25">
        <f t="array" aca="1" ref="R572" ca="1">INDEX('Lorri 401b'!L:L,MATCH('Retirement Calculator'!A572,'Lorri 401b'!N:N,0),0)</f>
        <v>-3576632.4656368024</v>
      </c>
      <c r="S572" s="25">
        <f t="shared" ca="1" si="527"/>
        <v>-6491426.7050690977</v>
      </c>
    </row>
    <row r="573" spans="1:19" ht="15.75" customHeight="1" x14ac:dyDescent="0.25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-2935369.8269502912</v>
      </c>
      <c r="R573" s="25">
        <f t="array" aca="1" ref="R573" ca="1">INDEX('Lorri 401b'!L:L,MATCH('Retirement Calculator'!A573,'Lorri 401b'!N:N,0),0)</f>
        <v>-3613280.6348561784</v>
      </c>
      <c r="S573" s="25">
        <f t="shared" ca="1" si="527"/>
        <v>-6548650.4618064696</v>
      </c>
    </row>
    <row r="574" spans="1:19" ht="15.75" customHeight="1" x14ac:dyDescent="0.25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-2956031.1460829452</v>
      </c>
      <c r="R574" s="25">
        <f t="array" aca="1" ref="R574" ca="1">INDEX('Lorri 401b'!L:L,MATCH('Retirement Calculator'!A574,'Lorri 401b'!N:N,0),0)</f>
        <v>-3650081.5047806352</v>
      </c>
      <c r="S574" s="25">
        <f t="shared" ca="1" si="527"/>
        <v>-6606112.6508635804</v>
      </c>
    </row>
    <row r="575" spans="1:19" ht="15.75" customHeight="1" x14ac:dyDescent="0.25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-2976778.5540453186</v>
      </c>
      <c r="R575" s="25">
        <f t="array" aca="1" ref="R575" ca="1">INDEX('Lorri 401b'!L:L,MATCH('Retirement Calculator'!A575,'Lorri 401b'!N:N,0),0)</f>
        <v>-3687035.7116631106</v>
      </c>
      <c r="S575" s="25">
        <f t="shared" ca="1" si="527"/>
        <v>-6663814.2657084297</v>
      </c>
    </row>
    <row r="576" spans="1:19" ht="15.75" customHeight="1" x14ac:dyDescent="0.25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-2997612.4095408688</v>
      </c>
      <c r="R576" s="25">
        <f t="array" aca="1" ref="R576" ca="1">INDEX('Lorri 401b'!L:L,MATCH('Retirement Calculator'!A576,'Lorri 401b'!N:N,0),0)</f>
        <v>-3724143.8944075964</v>
      </c>
      <c r="S576" s="25">
        <f t="shared" ca="1" si="527"/>
        <v>-6721756.3039484657</v>
      </c>
    </row>
    <row r="577" spans="1:19" ht="15.75" customHeight="1" x14ac:dyDescent="0.25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-3018533.0727676502</v>
      </c>
      <c r="R577" s="25">
        <f t="array" aca="1" ref="R577" ca="1">INDEX('Lorri 401b'!L:L,MATCH('Retirement Calculator'!A577,'Lorri 401b'!N:N,0),0)</f>
        <v>-3761406.6945801843</v>
      </c>
      <c r="S577" s="25">
        <f t="shared" ca="1" si="527"/>
        <v>-6779939.767347835</v>
      </c>
    </row>
    <row r="578" spans="1:19" ht="15.75" customHeight="1" x14ac:dyDescent="0.25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-3039540.9054245437</v>
      </c>
      <c r="R578" s="25">
        <f t="array" aca="1" ref="R578" ca="1">INDEX('Lorri 401b'!L:L,MATCH('Retirement Calculator'!A578,'Lorri 401b'!N:N,0),0)</f>
        <v>-3798824.7564201578</v>
      </c>
      <c r="S578" s="25">
        <f t="shared" ca="1" si="527"/>
        <v>-6838365.6618447015</v>
      </c>
    </row>
    <row r="579" spans="1:19" ht="15.75" customHeight="1" x14ac:dyDescent="0.25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-3060636.2707175072</v>
      </c>
      <c r="R579" s="25">
        <f t="array" aca="1" ref="R579" ca="1">INDEX('Lorri 401b'!L:L,MATCH('Retirement Calculator'!A579,'Lorri 401b'!N:N,0),0)</f>
        <v>-3836398.7268511313</v>
      </c>
      <c r="S579" s="25">
        <f t="shared" ca="1" si="527"/>
        <v>-6897034.997568639</v>
      </c>
    </row>
    <row r="580" spans="1:19" ht="15.75" customHeight="1" x14ac:dyDescent="0.25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-3081819.5333658583</v>
      </c>
      <c r="R580" s="25">
        <f t="array" aca="1" ref="R580" ca="1">INDEX('Lorri 401b'!L:L,MATCH('Retirement Calculator'!A580,'Lorri 401b'!N:N,0),0)</f>
        <v>-3874129.2554922341</v>
      </c>
      <c r="S580" s="25">
        <f t="shared" ca="1" si="527"/>
        <v>-6955948.7888580924</v>
      </c>
    </row>
    <row r="581" spans="1:19" ht="15.75" customHeight="1" x14ac:dyDescent="0.25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-3103091.0596085773</v>
      </c>
      <c r="R581" s="25">
        <f t="array" aca="1" ref="R581" ca="1">INDEX('Lorri 401b'!L:L,MATCH('Retirement Calculator'!A581,'Lorri 401b'!N:N,0),0)</f>
        <v>-3912016.9946693415</v>
      </c>
      <c r="S581" s="25">
        <f t="shared" ca="1" si="527"/>
        <v>-7015108.0542779192</v>
      </c>
    </row>
    <row r="582" spans="1:19" ht="15.75" customHeight="1" x14ac:dyDescent="0.25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-3124451.2172106411</v>
      </c>
      <c r="R582" s="25">
        <f t="array" aca="1" ref="R582" ca="1">INDEX('Lorri 401b'!L:L,MATCH('Retirement Calculator'!A582,'Lorri 401b'!N:N,0),0)</f>
        <v>-3950062.5994263534</v>
      </c>
      <c r="S582" s="25">
        <f t="shared" ca="1" si="527"/>
        <v>-7074513.8166369945</v>
      </c>
    </row>
    <row r="583" spans="1:19" ht="15.75" customHeight="1" x14ac:dyDescent="0.25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-3145900.3754693801</v>
      </c>
      <c r="R583" s="25">
        <f t="array" aca="1" ref="R583" ca="1">INDEX('Lorri 401b'!L:L,MATCH('Retirement Calculator'!A583,'Lorri 401b'!N:N,0),0)</f>
        <v>-3988266.7275365195</v>
      </c>
      <c r="S583" s="25">
        <f t="shared" ca="1" si="527"/>
        <v>-7134167.1030058991</v>
      </c>
    </row>
    <row r="584" spans="1:19" ht="15.75" customHeight="1" x14ac:dyDescent="0.25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-3167438.9052208639</v>
      </c>
      <c r="R584" s="25">
        <f t="array" aca="1" ref="R584" ca="1">INDEX('Lorri 401b'!L:L,MATCH('Retirement Calculator'!A584,'Lorri 401b'!N:N,0),0)</f>
        <v>-4026630.0395138115</v>
      </c>
      <c r="S584" s="25">
        <f t="shared" ca="1" si="527"/>
        <v>-7194068.9447346758</v>
      </c>
    </row>
    <row r="585" spans="1:19" ht="15.75" customHeight="1" x14ac:dyDescent="0.25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-3189067.1788463122</v>
      </c>
      <c r="R585" s="25">
        <f t="array" aca="1" ref="R585" ca="1">INDEX('Lorri 401b'!L:L,MATCH('Retirement Calculator'!A585,'Lorri 401b'!N:N,0),0)</f>
        <v>-4065153.1986243417</v>
      </c>
      <c r="S585" s="25">
        <f t="shared" ca="1" si="527"/>
        <v>-7254220.3774706535</v>
      </c>
    </row>
    <row r="586" spans="1:19" ht="15.75" customHeight="1" x14ac:dyDescent="0.25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-3210785.5702785333</v>
      </c>
      <c r="R586" s="25">
        <f t="array" aca="1" ref="R586" ca="1">INDEX('Lorri 401b'!L:L,MATCH('Retirement Calculator'!A586,'Lorri 401b'!N:N,0),0)</f>
        <v>-4103836.8708978328</v>
      </c>
      <c r="S586" s="25">
        <f t="shared" ca="1" si="527"/>
        <v>-7314622.4411763661</v>
      </c>
    </row>
    <row r="587" spans="1:19" ht="15.75" customHeight="1" x14ac:dyDescent="0.25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-3232594.4550083885</v>
      </c>
      <c r="R587" s="25">
        <f t="array" aca="1" ref="R587" ca="1">INDEX('Lorri 401b'!L:L,MATCH('Retirement Calculator'!A587,'Lorri 401b'!N:N,0),0)</f>
        <v>-4142681.7251391299</v>
      </c>
      <c r="S587" s="25">
        <f t="shared" ca="1" si="527"/>
        <v>-7375276.1801475184</v>
      </c>
    </row>
    <row r="588" spans="1:19" ht="15.75" customHeight="1" x14ac:dyDescent="0.25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-3254494.2100912849</v>
      </c>
      <c r="R588" s="25">
        <f t="array" aca="1" ref="R588" ca="1">INDEX('Lorri 401b'!L:L,MATCH('Retirement Calculator'!A588,'Lorri 401b'!N:N,0),0)</f>
        <v>-4181688.432939766</v>
      </c>
      <c r="S588" s="25">
        <f t="shared" ca="1" si="527"/>
        <v>-7436182.6430310514</v>
      </c>
    </row>
    <row r="589" spans="1:19" ht="15.75" customHeight="1" x14ac:dyDescent="0.25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-3276485.2141536935</v>
      </c>
      <c r="R589" s="25">
        <f t="array" aca="1" ref="R589" ca="1">INDEX('Lorri 401b'!L:L,MATCH('Retirement Calculator'!A589,'Lorri 401b'!N:N,0),0)</f>
        <v>-4220857.6686895704</v>
      </c>
      <c r="S589" s="25">
        <f t="shared" ca="1" si="527"/>
        <v>-7497342.8828432634</v>
      </c>
    </row>
    <row r="590" spans="1:19" ht="15.75" customHeight="1" x14ac:dyDescent="0.25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-3298567.8473996953</v>
      </c>
      <c r="R590" s="25">
        <f t="array" aca="1" ref="R590" ca="1">INDEX('Lorri 401b'!L:L,MATCH('Retirement Calculator'!A590,'Lorri 401b'!N:N,0),0)</f>
        <v>-4260190.1095883325</v>
      </c>
      <c r="S590" s="25">
        <f t="shared" ca="1" si="527"/>
        <v>-7558757.9569880273</v>
      </c>
    </row>
    <row r="591" spans="1:19" ht="15.75" customHeight="1" x14ac:dyDescent="0.25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-3320742.4916175553</v>
      </c>
      <c r="R591" s="25">
        <f t="array" aca="1" ref="R591" ca="1">INDEX('Lorri 401b'!L:L,MATCH('Retirement Calculator'!A591,'Lorri 401b'!N:N,0),0)</f>
        <v>-4299686.4356575059</v>
      </c>
      <c r="S591" s="25">
        <f t="shared" ca="1" si="527"/>
        <v>-7620428.9272750616</v>
      </c>
    </row>
    <row r="592" spans="1:19" ht="15.75" customHeight="1" x14ac:dyDescent="0.25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-3343009.530186323</v>
      </c>
      <c r="R592" s="25">
        <f t="array" aca="1" ref="R592" ca="1">INDEX('Lorri 401b'!L:L,MATCH('Retirement Calculator'!A592,'Lorri 401b'!N:N,0),0)</f>
        <v>-4339347.3297519684</v>
      </c>
      <c r="S592" s="25">
        <f t="shared" ca="1" si="527"/>
        <v>-7682356.8599382918</v>
      </c>
    </row>
    <row r="593" spans="1:19" ht="15.75" customHeight="1" x14ac:dyDescent="0.25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-3365369.3480824605</v>
      </c>
      <c r="R593" s="25">
        <f t="array" aca="1" ref="R593" ca="1">INDEX('Lorri 401b'!L:L,MATCH('Retirement Calculator'!A593,'Lorri 401b'!N:N,0),0)</f>
        <v>-4379173.4775718236</v>
      </c>
      <c r="S593" s="25">
        <f t="shared" ca="1" si="527"/>
        <v>-7744542.8256542841</v>
      </c>
    </row>
    <row r="594" spans="1:19" ht="15.75" customHeight="1" x14ac:dyDescent="0.25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-3387822.3318864987</v>
      </c>
      <c r="R594" s="25">
        <f t="array" aca="1" ref="R594" ca="1">INDEX('Lorri 401b'!L:L,MATCH('Retirement Calculator'!A594,'Lorri 401b'!N:N,0),0)</f>
        <v>-4419165.5676742624</v>
      </c>
      <c r="S594" s="25">
        <f t="shared" ca="1" si="527"/>
        <v>-7806987.8995607607</v>
      </c>
    </row>
    <row r="595" spans="1:19" ht="15.75" customHeight="1" x14ac:dyDescent="0.25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-3410368.8697897205</v>
      </c>
      <c r="R595" s="25">
        <f t="array" aca="1" ref="R595" ca="1">INDEX('Lorri 401b'!L:L,MATCH('Retirement Calculator'!A595,'Lorri 401b'!N:N,0),0)</f>
        <v>-4459324.2914854614</v>
      </c>
      <c r="S595" s="25">
        <f t="shared" ca="1" si="527"/>
        <v>-7869693.1612751819</v>
      </c>
    </row>
    <row r="596" spans="1:19" ht="15.75" customHeight="1" x14ac:dyDescent="0.25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-3433009.3516008724</v>
      </c>
      <c r="R596" s="25">
        <f t="array" aca="1" ref="R596" ca="1">INDEX('Lorri 401b'!L:L,MATCH('Retirement Calculator'!A596,'Lorri 401b'!N:N,0),0)</f>
        <v>-4499650.3433125401</v>
      </c>
      <c r="S596" s="25">
        <f t="shared" ca="1" si="527"/>
        <v>-7932659.6949134124</v>
      </c>
    </row>
    <row r="597" spans="1:19" ht="15.75" customHeight="1" x14ac:dyDescent="0.25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-3455744.1687529041</v>
      </c>
      <c r="R597" s="25">
        <f t="array" aca="1" ref="R597" ca="1">INDEX('Lorri 401b'!L:L,MATCH('Retirement Calculator'!A597,'Lorri 401b'!N:N,0),0)</f>
        <v>-4540144.4203555649</v>
      </c>
      <c r="S597" s="25">
        <f t="shared" ca="1" si="527"/>
        <v>-7995888.589108469</v>
      </c>
    </row>
    <row r="598" spans="1:19" ht="15.75" customHeight="1" x14ac:dyDescent="0.25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-3478573.7143097357</v>
      </c>
      <c r="R598" s="25">
        <f t="array" aca="1" ref="R598" ca="1">INDEX('Lorri 401b'!L:L,MATCH('Retirement Calculator'!A598,'Lorri 401b'!N:N,0),0)</f>
        <v>-4580807.2227196023</v>
      </c>
      <c r="S598" s="25">
        <f t="shared" ca="1" si="527"/>
        <v>-8059380.9370293375</v>
      </c>
    </row>
    <row r="599" spans="1:19" ht="15.75" customHeight="1" x14ac:dyDescent="0.25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-3501498.3829730544</v>
      </c>
      <c r="R599" s="25">
        <f t="array" aca="1" ref="R599" ca="1">INDEX('Lorri 401b'!L:L,MATCH('Retirement Calculator'!A599,'Lorri 401b'!N:N,0),0)</f>
        <v>-4621639.453426823</v>
      </c>
      <c r="S599" s="25">
        <f t="shared" ca="1" si="527"/>
        <v>-8123137.8363998774</v>
      </c>
    </row>
    <row r="600" spans="1:19" ht="15.75" customHeight="1" x14ac:dyDescent="0.25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-3524518.5710891369</v>
      </c>
      <c r="R600" s="25">
        <f t="array" aca="1" ref="R600" ca="1">INDEX('Lorri 401b'!L:L,MATCH('Retirement Calculator'!A600,'Lorri 401b'!N:N,0),0)</f>
        <v>-4662641.818428657</v>
      </c>
      <c r="S600" s="25">
        <f t="shared" ca="1" si="527"/>
        <v>-8187160.3895177934</v>
      </c>
    </row>
    <row r="601" spans="1:19" ht="15.75" customHeight="1" x14ac:dyDescent="0.25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-3547634.6766557028</v>
      </c>
      <c r="R601" s="25">
        <f t="array" aca="1" ref="R601" ca="1">INDEX('Lorri 401b'!L:L,MATCH('Retirement Calculator'!A601,'Lorri 401b'!N:N,0),0)</f>
        <v>-4703815.0266179992</v>
      </c>
      <c r="S601" s="25">
        <f t="shared" ca="1" si="527"/>
        <v>-8251449.7032737024</v>
      </c>
    </row>
    <row r="602" spans="1:19" ht="15.75" customHeight="1" x14ac:dyDescent="0.25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-3570847.0993287964</v>
      </c>
      <c r="R602" s="25">
        <f t="array" aca="1" ref="R602" ca="1">INDEX('Lorri 401b'!L:L,MATCH('Retirement Calculator'!A602,'Lorri 401b'!N:N,0),0)</f>
        <v>-4745159.7898414629</v>
      </c>
      <c r="S602" s="25">
        <f t="shared" ca="1" si="527"/>
        <v>-8316006.8891702592</v>
      </c>
    </row>
    <row r="603" spans="1:19" ht="15.75" customHeight="1" x14ac:dyDescent="0.25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-3594156.2404296943</v>
      </c>
      <c r="R603" s="25">
        <f t="array" aca="1" ref="R603" ca="1">INDEX('Lorri 401b'!L:L,MATCH('Retirement Calculator'!A603,'Lorri 401b'!N:N,0),0)</f>
        <v>-4786676.8229116919</v>
      </c>
      <c r="S603" s="25">
        <f t="shared" ca="1" si="527"/>
        <v>-8380833.0633413866</v>
      </c>
    </row>
    <row r="604" spans="1:19" ht="15.75" customHeight="1" x14ac:dyDescent="0.25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-3617562.502951846</v>
      </c>
      <c r="R604" s="25">
        <f t="array" aca="1" ref="R604" ca="1">INDEX('Lorri 401b'!L:L,MATCH('Retirement Calculator'!A604,'Lorri 401b'!N:N,0),0)</f>
        <v>-4828366.8436197126</v>
      </c>
      <c r="S604" s="25">
        <f t="shared" ca="1" si="527"/>
        <v>-8445929.3465715591</v>
      </c>
    </row>
    <row r="605" spans="1:19" ht="15.75" customHeight="1" x14ac:dyDescent="0.25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-3641066.2915678401</v>
      </c>
      <c r="R605" s="25">
        <f t="array" aca="1" ref="R605" ca="1">INDEX('Lorri 401b'!L:L,MATCH('Retirement Calculator'!A605,'Lorri 401b'!N:N,0),0)</f>
        <v>-4870230.5727473507</v>
      </c>
      <c r="S605" s="25">
        <f t="shared" ca="1" si="527"/>
        <v>-8511296.8643151913</v>
      </c>
    </row>
    <row r="606" spans="1:19" ht="15.75" customHeight="1" x14ac:dyDescent="0.25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-3664668.0126364008</v>
      </c>
      <c r="R606" s="25">
        <f t="array" aca="1" ref="R606" ca="1">INDEX('Lorri 401b'!L:L,MATCH('Retirement Calculator'!A606,'Lorri 401b'!N:N,0),0)</f>
        <v>-4912268.7340796869</v>
      </c>
      <c r="S606" s="25">
        <f t="shared" ca="1" si="527"/>
        <v>-8576936.7467160877</v>
      </c>
    </row>
    <row r="607" spans="1:19" ht="15.75" customHeight="1" x14ac:dyDescent="0.25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-3688368.074209414</v>
      </c>
      <c r="R607" s="25">
        <f t="array" aca="1" ref="R607" ca="1">INDEX('Lorri 401b'!L:L,MATCH('Retirement Calculator'!A607,'Lorri 401b'!N:N,0),0)</f>
        <v>-4954482.0544175748</v>
      </c>
      <c r="S607" s="25">
        <f t="shared" ca="1" si="527"/>
        <v>-8642850.1286269892</v>
      </c>
    </row>
    <row r="608" spans="1:19" ht="15.75" customHeight="1" x14ac:dyDescent="0.25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-3712166.8860389814</v>
      </c>
      <c r="R608" s="25">
        <f t="array" aca="1" ref="R608" ca="1">INDEX('Lorri 401b'!L:L,MATCH('Retirement Calculator'!A608,'Lorri 401b'!N:N,0),0)</f>
        <v>-4996871.2635902036</v>
      </c>
      <c r="S608" s="25">
        <f t="shared" ca="1" si="527"/>
        <v>-8709038.149629185</v>
      </c>
    </row>
    <row r="609" spans="1:19" ht="15.75" customHeight="1" x14ac:dyDescent="0.25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-3736064.8595845052</v>
      </c>
      <c r="R609" s="25">
        <f t="array" aca="1" ref="R609" ca="1">INDEX('Lorri 401b'!L:L,MATCH('Retirement Calculator'!A609,'Lorri 401b'!N:N,0),0)</f>
        <v>-5039437.0944677182</v>
      </c>
      <c r="S609" s="25">
        <f t="shared" ca="1" si="527"/>
        <v>-8775501.9540522229</v>
      </c>
    </row>
    <row r="610" spans="1:19" ht="15.75" customHeight="1" x14ac:dyDescent="0.25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-3760062.4080198021</v>
      </c>
      <c r="R610" s="25">
        <f t="array" aca="1" ref="R610" ca="1">INDEX('Lorri 401b'!L:L,MATCH('Retirement Calculator'!A610,'Lorri 401b'!N:N,0),0)</f>
        <v>-5082180.2829738893</v>
      </c>
      <c r="S610" s="25">
        <f t="shared" ca="1" si="527"/>
        <v>-8842242.6909936909</v>
      </c>
    </row>
    <row r="611" spans="1:19" ht="15.75" customHeight="1" x14ac:dyDescent="0.25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-3784159.9462402458</v>
      </c>
      <c r="R611" s="25">
        <f t="array" aca="1" ref="R611" ca="1">INDEX('Lorri 401b'!L:L,MATCH('Retirement Calculator'!A611,'Lorri 401b'!N:N,0),0)</f>
        <v>-5125101.5680988366</v>
      </c>
      <c r="S611" s="25">
        <f t="shared" ca="1" si="527"/>
        <v>-8909261.5143390819</v>
      </c>
    </row>
    <row r="612" spans="1:19" ht="15.75" customHeight="1" x14ac:dyDescent="0.25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-3808357.8908699416</v>
      </c>
      <c r="R612" s="25">
        <f t="array" aca="1" ref="R612" ca="1">INDEX('Lorri 401b'!L:L,MATCH('Retirement Calculator'!A612,'Lorri 401b'!N:N,0),0)</f>
        <v>-5168201.6919118045</v>
      </c>
      <c r="S612" s="25">
        <f t="shared" ca="1" si="527"/>
        <v>-8976559.582781747</v>
      </c>
    </row>
    <row r="613" spans="1:19" ht="15.75" customHeight="1" x14ac:dyDescent="0.25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-3832656.6602689275</v>
      </c>
      <c r="R613" s="25">
        <f t="array" aca="1" ref="R613" ca="1">INDEX('Lorri 401b'!L:L,MATCH('Retirement Calculator'!A613,'Lorri 401b'!N:N,0),0)</f>
        <v>-5211481.3995739929</v>
      </c>
      <c r="S613" s="25">
        <f t="shared" ca="1" si="527"/>
        <v>-9044138.0598429199</v>
      </c>
    </row>
    <row r="614" spans="1:19" ht="15.75" customHeight="1" x14ac:dyDescent="0.25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-3857056.6745404094</v>
      </c>
      <c r="R614" s="25">
        <f t="array" aca="1" ref="R614" ca="1">INDEX('Lorri 401b'!L:L,MATCH('Retirement Calculator'!A614,'Lorri 401b'!N:N,0),0)</f>
        <v>-5254941.4393514404</v>
      </c>
      <c r="S614" s="25">
        <f t="shared" ca="1" si="527"/>
        <v>-9111998.1138918493</v>
      </c>
    </row>
    <row r="615" spans="1:19" ht="15.75" customHeight="1" x14ac:dyDescent="0.25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-3881558.3555380222</v>
      </c>
      <c r="R615" s="25">
        <f t="array" aca="1" ref="R615" ca="1">INDEX('Lorri 401b'!L:L,MATCH('Retirement Calculator'!A615,'Lorri 401b'!N:N,0),0)</f>
        <v>-5298582.5626279609</v>
      </c>
      <c r="S615" s="25">
        <f t="shared" ca="1" si="527"/>
        <v>-9180140.9181659836</v>
      </c>
    </row>
    <row r="616" spans="1:19" ht="15.75" customHeight="1" x14ac:dyDescent="0.25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-3906162.1268731253</v>
      </c>
      <c r="R616" s="25">
        <f t="array" aca="1" ref="R616" ca="1">INDEX('Lorri 401b'!L:L,MATCH('Retirement Calculator'!A616,'Lorri 401b'!N:N,0),0)</f>
        <v>-5342405.5239181332</v>
      </c>
      <c r="S616" s="25">
        <f t="shared" ca="1" si="527"/>
        <v>-9248567.6507912576</v>
      </c>
    </row>
    <row r="617" spans="1:19" ht="15.75" customHeight="1" x14ac:dyDescent="0.25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-3930868.4139221245</v>
      </c>
      <c r="R617" s="25">
        <f t="array" aca="1" ref="R617" ca="1">INDEX('Lorri 401b'!L:L,MATCH('Retirement Calculator'!A617,'Lorri 401b'!N:N,0),0)</f>
        <v>-5386411.0808803476</v>
      </c>
      <c r="S617" s="25">
        <f t="shared" ca="1" si="527"/>
        <v>-9317279.4948024713</v>
      </c>
    </row>
    <row r="618" spans="1:19" ht="15.75" customHeight="1" x14ac:dyDescent="0.25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-3955677.6438338282</v>
      </c>
      <c r="R618" s="25">
        <f t="array" aca="1" ref="R618" ca="1">INDEX('Lorri 401b'!L:L,MATCH('Retirement Calculator'!A618,'Lorri 401b'!N:N,0),0)</f>
        <v>-5430599.9943299051</v>
      </c>
      <c r="S618" s="25">
        <f t="shared" ca="1" si="527"/>
        <v>-9386277.6381637342</v>
      </c>
    </row>
    <row r="619" spans="1:19" ht="15.75" customHeight="1" x14ac:dyDescent="0.25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-3980590.2455368303</v>
      </c>
      <c r="R619" s="25">
        <f t="array" aca="1" ref="R619" ca="1">INDEX('Lorri 401b'!L:L,MATCH('Retirement Calculator'!A619,'Lorri 401b'!N:N,0),0)</f>
        <v>-5474973.0282521686</v>
      </c>
      <c r="S619" s="25">
        <f t="shared" ca="1" si="527"/>
        <v>-9455563.2737889998</v>
      </c>
    </row>
    <row r="620" spans="1:19" ht="15.75" customHeight="1" x14ac:dyDescent="0.25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-4005606.6497469284</v>
      </c>
      <c r="R620" s="25">
        <f t="array" aca="1" ref="R620" ca="1">INDEX('Lorri 401b'!L:L,MATCH('Retirement Calculator'!A620,'Lorri 401b'!N:N,0),0)</f>
        <v>-5519530.9498157753</v>
      </c>
      <c r="S620" s="25">
        <f t="shared" ca="1" si="527"/>
        <v>-9525137.5995627046</v>
      </c>
    </row>
    <row r="621" spans="1:19" ht="15.75" customHeight="1" x14ac:dyDescent="0.25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-4030727.2889745687</v>
      </c>
      <c r="R621" s="25">
        <f t="array" aca="1" ref="R621" ca="1">INDEX('Lorri 401b'!L:L,MATCH('Retirement Calculator'!A621,'Lorri 401b'!N:N,0),0)</f>
        <v>-5564274.5293858964</v>
      </c>
      <c r="S621" s="25">
        <f t="shared" ca="1" si="527"/>
        <v>-9595001.8183604646</v>
      </c>
    </row>
    <row r="622" spans="1:19" ht="15.75" customHeight="1" x14ac:dyDescent="0.25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-4055952.597532324</v>
      </c>
      <c r="R622" s="25">
        <f t="array" aca="1" ref="R622" ca="1">INDEX('Lorri 401b'!L:L,MATCH('Retirement Calculator'!A622,'Lorri 401b'!N:N,0),0)</f>
        <v>-5609204.5405375604</v>
      </c>
      <c r="S622" s="25">
        <f t="shared" ca="1" si="527"/>
        <v>-9665157.1380698849</v>
      </c>
    </row>
    <row r="623" spans="1:19" ht="15.75" customHeight="1" x14ac:dyDescent="0.25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-4081283.0115424036</v>
      </c>
      <c r="R623" s="25">
        <f t="array" aca="1" ref="R623" ca="1">INDEX('Lorri 401b'!L:L,MATCH('Retirement Calculator'!A623,'Lorri 401b'!N:N,0),0)</f>
        <v>-5654321.7600690229</v>
      </c>
      <c r="S623" s="25">
        <f t="shared" ca="1" si="527"/>
        <v>-9735604.771611426</v>
      </c>
    </row>
    <row r="624" spans="1:19" ht="15.75" customHeight="1" x14ac:dyDescent="0.25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-4106718.9689441915</v>
      </c>
      <c r="R624" s="25">
        <f t="array" aca="1" ref="R624" ca="1">INDEX('Lorri 401b'!L:L,MATCH('Retirement Calculator'!A624,'Lorri 401b'!N:N,0),0)</f>
        <v>-5699626.9680151995</v>
      </c>
      <c r="S624" s="25">
        <f t="shared" ca="1" si="527"/>
        <v>-9806345.9369593915</v>
      </c>
    </row>
    <row r="625" spans="1:19" ht="15.75" customHeight="1" x14ac:dyDescent="0.25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-4132260.9095018203</v>
      </c>
      <c r="R625" s="25">
        <f t="array" aca="1" ref="R625" ca="1">INDEX('Lorri 401b'!L:L,MATCH('Retirement Calculator'!A625,'Lorri 401b'!N:N,0),0)</f>
        <v>-5745120.9476611521</v>
      </c>
      <c r="S625" s="25">
        <f t="shared" ca="1" si="527"/>
        <v>-9877381.8571629729</v>
      </c>
    </row>
    <row r="626" spans="1:19" ht="15.75" customHeight="1" x14ac:dyDescent="0.25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-4157909.2748117726</v>
      </c>
      <c r="R626" s="25">
        <f t="array" aca="1" ref="R626" ca="1">INDEX('Lorri 401b'!L:L,MATCH('Retirement Calculator'!A626,'Lorri 401b'!N:N,0),0)</f>
        <v>-5790804.4855556292</v>
      </c>
      <c r="S626" s="25">
        <f t="shared" ca="1" si="527"/>
        <v>-9948713.7603674009</v>
      </c>
    </row>
    <row r="627" spans="1:19" ht="15.75" customHeight="1" x14ac:dyDescent="0.25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-4183664.5083105164</v>
      </c>
      <c r="R627" s="25">
        <f t="array" aca="1" ref="R627" ca="1">INDEX('Lorri 401b'!L:L,MATCH('Retirement Calculator'!A627,'Lorri 401b'!N:N,0),0)</f>
        <v>-5836678.3715246664</v>
      </c>
      <c r="S627" s="25">
        <f t="shared" ca="1" si="527"/>
        <v>-10020342.879835183</v>
      </c>
    </row>
    <row r="628" spans="1:19" ht="15.75" customHeight="1" x14ac:dyDescent="0.25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-4209527.0552821718</v>
      </c>
      <c r="R628" s="25">
        <f t="array" aca="1" ref="R628" ca="1">INDEX('Lorri 401b'!L:L,MATCH('Retirement Calculator'!A628,'Lorri 401b'!N:N,0),0)</f>
        <v>-5882743.398685242</v>
      </c>
      <c r="S628" s="25">
        <f t="shared" ca="1" si="527"/>
        <v>-10092270.453967415</v>
      </c>
    </row>
    <row r="629" spans="1:19" ht="15.75" customHeight="1" x14ac:dyDescent="0.25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-4235497.3628662089</v>
      </c>
      <c r="R629" s="25">
        <f t="array" aca="1" ref="R629" ca="1">INDEX('Lorri 401b'!L:L,MATCH('Retirement Calculator'!A629,'Lorri 401b'!N:N,0),0)</f>
        <v>-5929000.3634589864</v>
      </c>
      <c r="S629" s="25">
        <f t="shared" ca="1" si="527"/>
        <v>-10164497.726325195</v>
      </c>
    </row>
    <row r="630" spans="1:19" ht="15.75" customHeight="1" x14ac:dyDescent="0.25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-4261575.8800651794</v>
      </c>
      <c r="R630" s="25">
        <f t="array" aca="1" ref="R630" ca="1">INDEX('Lorri 401b'!L:L,MATCH('Retirement Calculator'!A630,'Lorri 401b'!N:N,0),0)</f>
        <v>-5975450.065585955</v>
      </c>
      <c r="S630" s="25">
        <f t="shared" ca="1" si="527"/>
        <v>-10237025.945651134</v>
      </c>
    </row>
    <row r="631" spans="1:19" ht="15.75" customHeight="1" x14ac:dyDescent="0.25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-4287763.0577524789</v>
      </c>
      <c r="R631" s="25">
        <f t="array" aca="1" ref="R631" ca="1">INDEX('Lorri 401b'!L:L,MATCH('Retirement Calculator'!A631,'Lorri 401b'!N:N,0),0)</f>
        <v>-6022093.3081384525</v>
      </c>
      <c r="S631" s="25">
        <f t="shared" ca="1" si="527"/>
        <v>-10309856.365890931</v>
      </c>
    </row>
    <row r="632" spans="1:19" ht="15.75" customHeight="1" x14ac:dyDescent="0.25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-4314059.3486801423</v>
      </c>
      <c r="R632" s="25">
        <f t="array" aca="1" ref="R632" ca="1">INDEX('Lorri 401b'!L:L,MATCH('Retirement Calculator'!A632,'Lorri 401b'!N:N,0),0)</f>
        <v>-6068930.897534918</v>
      </c>
      <c r="S632" s="25">
        <f t="shared" ca="1" si="527"/>
        <v>-10382990.24621506</v>
      </c>
    </row>
    <row r="633" spans="1:19" ht="15.75" customHeight="1" x14ac:dyDescent="0.25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-4340465.2074866705</v>
      </c>
      <c r="R633" s="25">
        <f t="array" aca="1" ref="R633" ca="1">INDEX('Lorri 401b'!L:L,MATCH('Retirement Calculator'!A633,'Lorri 401b'!N:N,0),0)</f>
        <v>-6115963.6435538689</v>
      </c>
      <c r="S633" s="25">
        <f t="shared" ca="1" si="527"/>
        <v>-10456428.851040538</v>
      </c>
    </row>
    <row r="634" spans="1:19" ht="15.75" customHeight="1" x14ac:dyDescent="0.25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-4366981.0907048928</v>
      </c>
      <c r="R634" s="25">
        <f t="array" aca="1" ref="R634" ca="1">INDEX('Lorri 401b'!L:L,MATCH('Retirement Calculator'!A634,'Lorri 401b'!N:N,0),0)</f>
        <v>-6163192.3593478994</v>
      </c>
      <c r="S634" s="25">
        <f t="shared" ca="1" si="527"/>
        <v>-10530173.450052792</v>
      </c>
    </row>
    <row r="635" spans="1:19" ht="15.75" customHeight="1" x14ac:dyDescent="0.25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-4393607.4567698576</v>
      </c>
      <c r="R635" s="25">
        <f t="array" aca="1" ref="R635" ca="1">INDEX('Lorri 401b'!L:L,MATCH('Retirement Calculator'!A635,'Lorri 401b'!N:N,0),0)</f>
        <v>-6210617.8614577381</v>
      </c>
      <c r="S635" s="25">
        <f t="shared" ca="1" si="527"/>
        <v>-10604225.318227597</v>
      </c>
    </row>
    <row r="636" spans="1:19" ht="15.75" customHeight="1" x14ac:dyDescent="0.25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-4420344.7660267595</v>
      </c>
      <c r="R636" s="25">
        <f t="array" aca="1" ref="R636" ca="1">INDEX('Lorri 401b'!L:L,MATCH('Retirement Calculator'!A636,'Lorri 401b'!N:N,0),0)</f>
        <v>-6258240.9698263677</v>
      </c>
      <c r="S636" s="25">
        <f t="shared" ca="1" si="527"/>
        <v>-10678585.735853128</v>
      </c>
    </row>
    <row r="637" spans="1:19" ht="15.75" customHeight="1" x14ac:dyDescent="0.25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-4447193.4807388987</v>
      </c>
      <c r="R637" s="25">
        <f t="array" aca="1" ref="R637" ca="1">INDEX('Lorri 401b'!L:L,MATCH('Retirement Calculator'!A637,'Lorri 401b'!N:N,0),0)</f>
        <v>-6306062.5078132004</v>
      </c>
      <c r="S637" s="25">
        <f t="shared" ca="1" si="527"/>
        <v>-10753255.988552099</v>
      </c>
    </row>
    <row r="638" spans="1:19" ht="15.75" customHeight="1" x14ac:dyDescent="0.25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-4474154.0650956724</v>
      </c>
      <c r="R638" s="25">
        <f t="array" aca="1" ref="R638" ca="1">INDEX('Lorri 401b'!L:L,MATCH('Retirement Calculator'!A638,'Lorri 401b'!N:N,0),0)</f>
        <v>-6354083.3022083109</v>
      </c>
      <c r="S638" s="25">
        <f t="shared" ca="1" si="527"/>
        <v>-10828237.367303982</v>
      </c>
    </row>
    <row r="639" spans="1:19" ht="15.75" customHeight="1" x14ac:dyDescent="0.25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-4501226.985220599</v>
      </c>
      <c r="R639" s="25">
        <f t="array" aca="1" ref="R639" ca="1">INDEX('Lorri 401b'!L:L,MATCH('Retirement Calculator'!A639,'Lorri 401b'!N:N,0),0)</f>
        <v>-6402304.1832467346</v>
      </c>
      <c r="S639" s="25">
        <f t="shared" ca="1" si="527"/>
        <v>-10903531.168467334</v>
      </c>
    </row>
    <row r="640" spans="1:19" ht="15.75" customHeight="1" x14ac:dyDescent="0.25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-4528412.709179379</v>
      </c>
      <c r="R640" s="25">
        <f t="array" aca="1" ref="R640" ca="1">INDEX('Lorri 401b'!L:L,MATCH('Retirement Calculator'!A640,'Lorri 401b'!N:N,0),0)</f>
        <v>-6450725.9846228184</v>
      </c>
      <c r="S640" s="25">
        <f t="shared" ca="1" si="527"/>
        <v>-10979138.693802197</v>
      </c>
    </row>
    <row r="641" spans="1:19" ht="15.75" customHeight="1" x14ac:dyDescent="0.25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-4555711.7069879882</v>
      </c>
      <c r="R641" s="25">
        <f t="array" aca="1" ref="R641" ca="1">INDEX('Lorri 401b'!L:L,MATCH('Retirement Calculator'!A641,'Lorri 401b'!N:N,0),0)</f>
        <v>-6499349.5435046358</v>
      </c>
      <c r="S641" s="25">
        <f t="shared" ca="1" si="527"/>
        <v>-11055061.250492625</v>
      </c>
    </row>
    <row r="642" spans="1:19" ht="15.75" customHeight="1" x14ac:dyDescent="0.25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-4583124.4506207993</v>
      </c>
      <c r="R642" s="25">
        <f t="array" aca="1" ref="R642" ca="1">INDEX('Lorri 401b'!L:L,MATCH('Retirement Calculator'!A642,'Lorri 401b'!N:N,0),0)</f>
        <v>-6548175.7005484607</v>
      </c>
      <c r="S642" s="25">
        <f t="shared" ca="1" si="527"/>
        <v>-11131300.151169259</v>
      </c>
    </row>
    <row r="643" spans="1:19" ht="15.75" customHeight="1" x14ac:dyDescent="0.25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-4610651.4140187474</v>
      </c>
      <c r="R643" s="25">
        <f t="array" aca="1" ref="R643" ca="1">INDEX('Lorri 401b'!L:L,MATCH('Retirement Calculator'!A643,'Lorri 401b'!N:N,0),0)</f>
        <v>-6597205.2999133021</v>
      </c>
      <c r="S643" s="25">
        <f t="shared" ca="1" si="527"/>
        <v>-11207856.713932049</v>
      </c>
    </row>
    <row r="644" spans="1:19" ht="15.75" customHeight="1" x14ac:dyDescent="0.25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-4638293.0730975205</v>
      </c>
      <c r="R644" s="25">
        <f t="array" aca="1" ref="R644" ca="1">INDEX('Lorri 401b'!L:L,MATCH('Retirement Calculator'!A644,'Lorri 401b'!N:N,0),0)</f>
        <v>-6646439.1892754966</v>
      </c>
      <c r="S644" s="25">
        <f t="shared" ca="1" si="527"/>
        <v>-11284732.262373017</v>
      </c>
    </row>
    <row r="645" spans="1:19" ht="15.75" customHeight="1" x14ac:dyDescent="0.25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-4666049.9057557881</v>
      </c>
      <c r="R645" s="25">
        <f t="array" aca="1" ref="R645" ca="1">INDEX('Lorri 401b'!L:L,MATCH('Retirement Calculator'!A645,'Lorri 401b'!N:N,0),0)</f>
        <v>-6695878.2198433671</v>
      </c>
      <c r="S645" s="25">
        <f t="shared" ca="1" si="527"/>
        <v>-11361928.125599155</v>
      </c>
    </row>
    <row r="646" spans="1:19" ht="15.75" customHeight="1" x14ac:dyDescent="0.25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-4693922.3918834655</v>
      </c>
      <c r="R646" s="25">
        <f t="array" aca="1" ref="R646" ca="1">INDEX('Lorri 401b'!L:L,MATCH('Retirement Calculator'!A646,'Lorri 401b'!N:N,0),0)</f>
        <v>-6745523.246371937</v>
      </c>
      <c r="S646" s="25">
        <f t="shared" ca="1" si="527"/>
        <v>-11439445.638255402</v>
      </c>
    </row>
    <row r="647" spans="1:19" ht="15.75" customHeight="1" x14ac:dyDescent="0.25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-4721911.0133700082</v>
      </c>
      <c r="R647" s="25">
        <f t="array" aca="1" ref="R647" ca="1">INDEX('Lorri 401b'!L:L,MATCH('Retirement Calculator'!A647,'Lorri 401b'!N:N,0),0)</f>
        <v>-6795375.1271777088</v>
      </c>
      <c r="S647" s="25">
        <f t="shared" ca="1" si="527"/>
        <v>-11517286.140547717</v>
      </c>
    </row>
    <row r="648" spans="1:19" ht="15.75" customHeight="1" x14ac:dyDescent="0.25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-4750016.2541127447</v>
      </c>
      <c r="R648" s="25">
        <f t="array" aca="1" ref="R648" ca="1">INDEX('Lorri 401b'!L:L,MATCH('Retirement Calculator'!A648,'Lorri 401b'!N:N,0),0)</f>
        <v>-6845434.7241535047</v>
      </c>
      <c r="S648" s="25">
        <f t="shared" ca="1" si="527"/>
        <v>-11595450.97826625</v>
      </c>
    </row>
    <row r="649" spans="1:19" ht="15.75" customHeight="1" x14ac:dyDescent="0.25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-4778238.6000252422</v>
      </c>
      <c r="R649" s="25">
        <f t="array" aca="1" ref="R649" ca="1">INDEX('Lorri 401b'!L:L,MATCH('Retirement Calculator'!A649,'Lorri 401b'!N:N,0),0)</f>
        <v>-6895702.9027833669</v>
      </c>
      <c r="S649" s="25">
        <f t="shared" ca="1" si="527"/>
        <v>-11673941.502808608</v>
      </c>
    </row>
    <row r="650" spans="1:19" ht="15.75" customHeight="1" x14ac:dyDescent="0.25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-4806578.5390457083</v>
      </c>
      <c r="R650" s="25">
        <f t="array" aca="1" ref="R650" ca="1">INDEX('Lorri 401b'!L:L,MATCH('Retirement Calculator'!A650,'Lorri 401b'!N:N,0),0)</f>
        <v>-6946180.5321575198</v>
      </c>
      <c r="S650" s="25">
        <f t="shared" ca="1" si="527"/>
        <v>-11752759.071203228</v>
      </c>
    </row>
    <row r="651" spans="1:19" ht="15.75" customHeight="1" x14ac:dyDescent="0.25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-4835036.5611454267</v>
      </c>
      <c r="R651" s="25">
        <f t="array" aca="1" ref="R651" ca="1">INDEX('Lorri 401b'!L:L,MATCH('Retirement Calculator'!A651,'Lorri 401b'!N:N,0),0)</f>
        <v>-6996868.4849873986</v>
      </c>
      <c r="S651" s="25">
        <f t="shared" ca="1" si="527"/>
        <v>-11831905.046132825</v>
      </c>
    </row>
    <row r="652" spans="1:19" ht="15.75" customHeight="1" x14ac:dyDescent="0.25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-4863613.1583372271</v>
      </c>
      <c r="R652" s="25">
        <f t="array" aca="1" ref="R652" ca="1">INDEX('Lorri 401b'!L:L,MATCH('Retirement Calculator'!A652,'Lorri 401b'!N:N,0),0)</f>
        <v>-7047767.637620735</v>
      </c>
      <c r="S652" s="25">
        <f t="shared" ca="1" si="527"/>
        <v>-11911380.795957962</v>
      </c>
    </row>
    <row r="653" spans="1:19" ht="15.75" customHeight="1" x14ac:dyDescent="0.25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-4892308.8246839931</v>
      </c>
      <c r="R653" s="25">
        <f t="array" aca="1" ref="R653" ca="1">INDEX('Lorri 401b'!L:L,MATCH('Retirement Calculator'!A653,'Lorri 401b'!N:N,0),0)</f>
        <v>-7098878.8700567102</v>
      </c>
      <c r="S653" s="25">
        <f t="shared" ca="1" si="527"/>
        <v>-11991187.694740703</v>
      </c>
    </row>
    <row r="654" spans="1:19" ht="15.75" customHeight="1" x14ac:dyDescent="0.25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-4921124.0563072041</v>
      </c>
      <c r="R654" s="25">
        <f t="array" aca="1" ref="R654" ca="1">INDEX('Lorri 401b'!L:L,MATCH('Retirement Calculator'!A654,'Lorri 401b'!N:N,0),0)</f>
        <v>-7150203.0659611691</v>
      </c>
      <c r="S654" s="25">
        <f t="shared" ca="1" si="527"/>
        <v>-12071327.122268373</v>
      </c>
    </row>
    <row r="655" spans="1:19" ht="15.75" customHeight="1" x14ac:dyDescent="0.25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-4950059.351395512</v>
      </c>
      <c r="R655" s="25">
        <f t="array" aca="1" ref="R655" ca="1">INDEX('Lorri 401b'!L:L,MATCH('Retirement Calculator'!A655,'Lorri 401b'!N:N,0),0)</f>
        <v>-7201741.1126818964</v>
      </c>
      <c r="S655" s="25">
        <f t="shared" ca="1" si="527"/>
        <v>-12151800.464077409</v>
      </c>
    </row>
    <row r="656" spans="1:19" ht="15.75" customHeight="1" x14ac:dyDescent="0.25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-4979115.2102133548</v>
      </c>
      <c r="R656" s="25">
        <f t="array" aca="1" ref="R656" ca="1">INDEX('Lorri 401b'!L:L,MATCH('Retirement Calculator'!A656,'Lorri 401b'!N:N,0),0)</f>
        <v>-7253493.9012639597</v>
      </c>
      <c r="S656" s="25">
        <f t="shared" ca="1" si="527"/>
        <v>-12232609.111477315</v>
      </c>
    </row>
    <row r="657" spans="1:19" ht="15.75" customHeight="1" x14ac:dyDescent="0.25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-5008292.1351096053</v>
      </c>
      <c r="R657" s="25">
        <f t="array" aca="1" ref="R657" ca="1">INDEX('Lorri 401b'!L:L,MATCH('Retirement Calculator'!A657,'Lorri 401b'!N:N,0),0)</f>
        <v>-7305462.326465115</v>
      </c>
      <c r="S657" s="25">
        <f t="shared" ca="1" si="527"/>
        <v>-12313754.46157472</v>
      </c>
    </row>
    <row r="658" spans="1:19" ht="15.75" customHeight="1" x14ac:dyDescent="0.25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-5037590.6305262567</v>
      </c>
      <c r="R658" s="25">
        <f t="array" aca="1" ref="R658" ca="1">INDEX('Lorri 401b'!L:L,MATCH('Retirement Calculator'!A658,'Lorri 401b'!N:N,0),0)</f>
        <v>-7357647.2867712751</v>
      </c>
      <c r="S658" s="25">
        <f t="shared" ca="1" si="527"/>
        <v>-12395237.917297531</v>
      </c>
    </row>
    <row r="659" spans="1:19" ht="15.75" customHeight="1" x14ac:dyDescent="0.25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-5067011.2030071439</v>
      </c>
      <c r="R659" s="25">
        <f t="array" aca="1" ref="R659" ca="1">INDEX('Lorri 401b'!L:L,MATCH('Retirement Calculator'!A659,'Lorri 401b'!N:N,0),0)</f>
        <v>-7410049.6844120445</v>
      </c>
      <c r="S659" s="25">
        <f t="shared" ca="1" si="527"/>
        <v>-12477060.887419188</v>
      </c>
    </row>
    <row r="660" spans="1:19" ht="15.75" customHeight="1" x14ac:dyDescent="0.25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-5096554.361206702</v>
      </c>
      <c r="R660" s="25">
        <f t="array" aca="1" ref="R660" ca="1">INDEX('Lorri 401b'!L:L,MATCH('Retirement Calculator'!A660,'Lorri 401b'!N:N,0),0)</f>
        <v>-7462670.4253763175</v>
      </c>
      <c r="S660" s="25">
        <f t="shared" ca="1" si="527"/>
        <v>-12559224.786583019</v>
      </c>
    </row>
    <row r="661" spans="1:19" ht="15.75" customHeight="1" x14ac:dyDescent="0.25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-5126220.6158987582</v>
      </c>
      <c r="R661" s="25">
        <f t="array" aca="1" ref="R661" ca="1">INDEX('Lorri 401b'!L:L,MATCH('Retirement Calculator'!A661,'Lorri 401b'!N:N,0),0)</f>
        <v>-7515510.4194279416</v>
      </c>
      <c r="S661" s="25">
        <f t="shared" ca="1" si="527"/>
        <v>-12641731.035326701</v>
      </c>
    </row>
    <row r="662" spans="1:19" ht="15.75" customHeight="1" x14ac:dyDescent="0.25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-5156010.4799853647</v>
      </c>
      <c r="R662" s="25">
        <f t="array" aca="1" ref="R662" ca="1">INDEX('Lorri 401b'!L:L,MATCH('Retirement Calculator'!A662,'Lorri 401b'!N:N,0),0)</f>
        <v>-7568570.5801214473</v>
      </c>
      <c r="S662" s="25">
        <f t="shared" ca="1" si="527"/>
        <v>-12724581.060106812</v>
      </c>
    </row>
    <row r="663" spans="1:19" ht="15.75" customHeight="1" x14ac:dyDescent="0.25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-5185924.4685056647</v>
      </c>
      <c r="R663" s="25">
        <f t="array" aca="1" ref="R663" ca="1">INDEX('Lorri 401b'!L:L,MATCH('Retirement Calculator'!A663,'Lorri 401b'!N:N,0),0)</f>
        <v>-7621851.8248178428</v>
      </c>
      <c r="S663" s="25">
        <f t="shared" ca="1" si="527"/>
        <v>-12807776.293323508</v>
      </c>
    </row>
    <row r="664" spans="1:19" ht="15.75" customHeight="1" x14ac:dyDescent="0.25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-5215963.0986447996</v>
      </c>
      <c r="R664" s="25">
        <f t="array" aca="1" ref="R664" ca="1">INDEX('Lorri 401b'!L:L,MATCH('Retirement Calculator'!A664,'Lorri 401b'!N:N,0),0)</f>
        <v>-7675355.0747004729</v>
      </c>
      <c r="S664" s="25">
        <f t="shared" ca="1" si="527"/>
        <v>-12891318.173345271</v>
      </c>
    </row>
    <row r="665" spans="1:19" ht="15.75" customHeight="1" x14ac:dyDescent="0.25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-5246126.8897428475</v>
      </c>
      <c r="R665" s="25">
        <f t="array" aca="1" ref="R665" ca="1">INDEX('Lorri 401b'!L:L,MATCH('Retirement Calculator'!A665,'Lorri 401b'!N:N,0),0)</f>
        <v>-7729081.2547909468</v>
      </c>
      <c r="S665" s="25">
        <f t="shared" ca="1" si="527"/>
        <v>-12975208.144533794</v>
      </c>
    </row>
    <row r="666" spans="1:19" ht="15.75" customHeight="1" x14ac:dyDescent="0.25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-5276416.3633038038</v>
      </c>
      <c r="R666" s="25">
        <f t="array" aca="1" ref="R666" ca="1">INDEX('Lorri 401b'!L:L,MATCH('Retirement Calculator'!A666,'Lorri 401b'!N:N,0),0)</f>
        <v>-7783031.293965132</v>
      </c>
      <c r="S666" s="25">
        <f t="shared" ca="1" si="527"/>
        <v>-13059447.657268936</v>
      </c>
    </row>
    <row r="667" spans="1:19" ht="15.75" customHeight="1" x14ac:dyDescent="0.25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-5306832.0430045975</v>
      </c>
      <c r="R667" s="25">
        <f t="array" aca="1" ref="R667" ca="1">INDEX('Lorri 401b'!L:L,MATCH('Retirement Calculator'!A667,'Lorri 401b'!N:N,0),0)</f>
        <v>-7837206.1249692095</v>
      </c>
      <c r="S667" s="25">
        <f t="shared" ca="1" si="527"/>
        <v>-13144038.167973807</v>
      </c>
    </row>
    <row r="668" spans="1:19" ht="15.75" customHeight="1" x14ac:dyDescent="0.25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-5337374.454704145</v>
      </c>
      <c r="R668" s="25">
        <f t="array" aca="1" ref="R668" ca="1">INDEX('Lorri 401b'!L:L,MATCH('Retirement Calculator'!A668,'Lorri 401b'!N:N,0),0)</f>
        <v>-7891606.6844358034</v>
      </c>
      <c r="S668" s="25">
        <f t="shared" ca="1" si="527"/>
        <v>-13228981.139139948</v>
      </c>
    </row>
    <row r="669" spans="1:19" ht="15.75" customHeight="1" x14ac:dyDescent="0.25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-5368044.1264524404</v>
      </c>
      <c r="R669" s="25">
        <f t="array" aca="1" ref="R669" ca="1">INDEX('Lorri 401b'!L:L,MATCH('Retirement Calculator'!A669,'Lorri 401b'!N:N,0),0)</f>
        <v>-7946233.912900175</v>
      </c>
      <c r="S669" s="25">
        <f t="shared" ca="1" si="527"/>
        <v>-13314278.039352614</v>
      </c>
    </row>
    <row r="670" spans="1:19" ht="15.75" customHeight="1" x14ac:dyDescent="0.25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-5398841.5884996867</v>
      </c>
      <c r="R670" s="25">
        <f t="array" aca="1" ref="R670" ca="1">INDEX('Lorri 401b'!L:L,MATCH('Retirement Calculator'!A670,'Lorri 401b'!N:N,0),0)</f>
        <v>-8001088.7548164818</v>
      </c>
      <c r="S670" s="25">
        <f t="shared" ca="1" si="527"/>
        <v>-13399930.343316168</v>
      </c>
    </row>
    <row r="671" spans="1:19" ht="15.75" customHeight="1" x14ac:dyDescent="0.25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-5429767.3733054632</v>
      </c>
      <c r="R671" s="25">
        <f t="array" aca="1" ref="R671" ca="1">INDEX('Lorri 401b'!L:L,MATCH('Retirement Calculator'!A671,'Lorri 401b'!N:N,0),0)</f>
        <v>-8056172.1585741062</v>
      </c>
      <c r="S671" s="25">
        <f t="shared" ca="1" si="527"/>
        <v>-13485939.53187957</v>
      </c>
    </row>
    <row r="672" spans="1:19" ht="15.75" customHeight="1" x14ac:dyDescent="0.25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-5460822.0155479303</v>
      </c>
      <c r="R672" s="25">
        <f t="array" aca="1" ref="R672" ca="1">INDEX('Lorri 401b'!L:L,MATCH('Retirement Calculator'!A672,'Lorri 401b'!N:N,0),0)</f>
        <v>-8111485.0765140541</v>
      </c>
      <c r="S672" s="25">
        <f t="shared" ca="1" si="527"/>
        <v>-13572307.092061985</v>
      </c>
    </row>
    <row r="673" spans="1:19" ht="15.75" customHeight="1" x14ac:dyDescent="0.25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-5492006.052133075</v>
      </c>
      <c r="R673" s="25">
        <f t="array" aca="1" ref="R673" ca="1">INDEX('Lorri 401b'!L:L,MATCH('Retirement Calculator'!A673,'Lorri 401b'!N:N,0),0)</f>
        <v>-8167028.4649454188</v>
      </c>
      <c r="S673" s="25">
        <f t="shared" ca="1" si="527"/>
        <v>-13659034.517078493</v>
      </c>
    </row>
    <row r="674" spans="1:19" ht="15.75" customHeight="1" x14ac:dyDescent="0.25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-5523320.0222039912</v>
      </c>
      <c r="R674" s="25">
        <f t="array" aca="1" ref="R674" ca="1">INDEX('Lorri 401b'!L:L,MATCH('Retirement Calculator'!A674,'Lorri 401b'!N:N,0),0)</f>
        <v>-8222803.2841619141</v>
      </c>
      <c r="S674" s="25">
        <f t="shared" ca="1" si="527"/>
        <v>-13746123.306365905</v>
      </c>
    </row>
    <row r="675" spans="1:19" ht="15.75" customHeight="1" x14ac:dyDescent="0.25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-5554764.467150202</v>
      </c>
      <c r="R675" s="25">
        <f t="array" aca="1" ref="R675" ca="1">INDEX('Lorri 401b'!L:L,MATCH('Retirement Calculator'!A675,'Lorri 401b'!N:N,0),0)</f>
        <v>-8278810.4984584777</v>
      </c>
      <c r="S675" s="25">
        <f t="shared" ca="1" si="527"/>
        <v>-13833574.965608679</v>
      </c>
    </row>
    <row r="676" spans="1:19" ht="15.75" customHeight="1" x14ac:dyDescent="0.25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-5586339.9306170223</v>
      </c>
      <c r="R676" s="25">
        <f t="array" aca="1" ref="R676" ca="1">INDEX('Lorri 401b'!L:L,MATCH('Retirement Calculator'!A676,'Lorri 401b'!N:N,0),0)</f>
        <v>-8335051.0761479437</v>
      </c>
      <c r="S676" s="25">
        <f t="shared" ca="1" si="527"/>
        <v>-13921391.006764967</v>
      </c>
    </row>
    <row r="677" spans="1:19" ht="15.75" customHeight="1" x14ac:dyDescent="0.25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-5618046.9585149549</v>
      </c>
      <c r="R677" s="25">
        <f t="array" aca="1" ref="R677" ca="1">INDEX('Lorri 401b'!L:L,MATCH('Retirement Calculator'!A677,'Lorri 401b'!N:N,0),0)</f>
        <v>-8391525.9895777833</v>
      </c>
      <c r="S677" s="25">
        <f t="shared" ca="1" si="527"/>
        <v>-14009572.948092738</v>
      </c>
    </row>
    <row r="678" spans="1:19" ht="15.75" customHeight="1" x14ac:dyDescent="0.25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-5649886.0990291284</v>
      </c>
      <c r="R678" s="25">
        <f t="array" aca="1" ref="R678" ca="1">INDEX('Lorri 401b'!L:L,MATCH('Retirement Calculator'!A678,'Lorri 401b'!N:N,0),0)</f>
        <v>-8448236.2151469141</v>
      </c>
      <c r="S678" s="25">
        <f t="shared" ca="1" si="527"/>
        <v>-14098122.314176042</v>
      </c>
    </row>
    <row r="679" spans="1:19" ht="15.75" customHeight="1" x14ac:dyDescent="0.25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-5681857.9026287775</v>
      </c>
      <c r="R679" s="25">
        <f t="array" aca="1" ref="R679" ca="1">INDEX('Lorri 401b'!L:L,MATCH('Retirement Calculator'!A679,'Lorri 401b'!N:N,0),0)</f>
        <v>-8505182.7333225831</v>
      </c>
      <c r="S679" s="25">
        <f t="shared" ca="1" si="527"/>
        <v>-14187040.635951361</v>
      </c>
    </row>
    <row r="680" spans="1:19" ht="15.75" customHeight="1" x14ac:dyDescent="0.25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-5713962.9220767589</v>
      </c>
      <c r="R680" s="25">
        <f t="array" aca="1" ref="R680" ca="1">INDEX('Lorri 401b'!L:L,MATCH('Retirement Calculator'!A680,'Lorri 401b'!N:N,0),0)</f>
        <v>-8562366.5286573172</v>
      </c>
      <c r="S680" s="25">
        <f t="shared" ca="1" si="527"/>
        <v>-14276329.450734075</v>
      </c>
    </row>
    <row r="681" spans="1:19" ht="15.75" customHeight="1" x14ac:dyDescent="0.25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-5746201.7124391068</v>
      </c>
      <c r="R681" s="25">
        <f t="array" aca="1" ref="R681" ca="1">INDEX('Lorri 401b'!L:L,MATCH('Retirement Calculator'!A681,'Lorri 401b'!N:N,0),0)</f>
        <v>-8619788.5898059458</v>
      </c>
      <c r="S681" s="25">
        <f t="shared" ca="1" si="527"/>
        <v>-14365990.302245053</v>
      </c>
    </row>
    <row r="682" spans="1:19" ht="15.75" customHeight="1" x14ac:dyDescent="0.25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-5778574.831094631</v>
      </c>
      <c r="R682" s="25">
        <f t="array" aca="1" ref="R682" ca="1">INDEX('Lorri 401b'!L:L,MATCH('Retirement Calculator'!A682,'Lorri 401b'!N:N,0),0)</f>
        <v>-8677449.9095426947</v>
      </c>
      <c r="S682" s="25">
        <f t="shared" ca="1" si="527"/>
        <v>-14456024.740637325</v>
      </c>
    </row>
    <row r="683" spans="1:19" ht="15.75" customHeight="1" x14ac:dyDescent="0.25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-5811082.8377445536</v>
      </c>
      <c r="R683" s="25">
        <f t="array" aca="1" ref="R683" ca="1">INDEX('Lorri 401b'!L:L,MATCH('Retirement Calculator'!A683,'Lorri 401b'!N:N,0),0)</f>
        <v>-8735351.4847783465</v>
      </c>
      <c r="S683" s="25">
        <f t="shared" ca="1" si="527"/>
        <v>-14546434.322522901</v>
      </c>
    </row>
    <row r="684" spans="1:19" ht="15.75" customHeight="1" x14ac:dyDescent="0.25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-5843726.2944221841</v>
      </c>
      <c r="R684" s="25">
        <f t="array" aca="1" ref="R684" ca="1">INDEX('Lorri 401b'!L:L,MATCH('Retirement Calculator'!A684,'Lorri 401b'!N:N,0),0)</f>
        <v>-8793494.3165774792</v>
      </c>
      <c r="S684" s="25">
        <f t="shared" ca="1" si="527"/>
        <v>-14637220.610999662</v>
      </c>
    </row>
    <row r="685" spans="1:19" ht="15.75" customHeight="1" x14ac:dyDescent="0.25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-5876505.7655026382</v>
      </c>
      <c r="R685" s="25">
        <f t="array" aca="1" ref="R685" ca="1">INDEX('Lorri 401b'!L:L,MATCH('Retirement Calculator'!A685,'Lorri 401b'!N:N,0),0)</f>
        <v>-8851879.4101757761</v>
      </c>
      <c r="S685" s="25">
        <f t="shared" ca="1" si="527"/>
        <v>-14728385.175678413</v>
      </c>
    </row>
    <row r="686" spans="1:19" ht="15.75" customHeight="1" x14ac:dyDescent="0.25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-5909421.8177125938</v>
      </c>
      <c r="R686" s="25">
        <f t="array" aca="1" ref="R686" ca="1">INDEX('Lorri 401b'!L:L,MATCH('Retirement Calculator'!A686,'Lorri 401b'!N:N,0),0)</f>
        <v>-8910507.7749973983</v>
      </c>
      <c r="S686" s="25">
        <f t="shared" ca="1" si="527"/>
        <v>-14819929.592709992</v>
      </c>
    </row>
    <row r="687" spans="1:19" ht="15.75" customHeight="1" x14ac:dyDescent="0.25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-5942475.020140091</v>
      </c>
      <c r="R687" s="25">
        <f t="array" aca="1" ref="R687" ca="1">INDEX('Lorri 401b'!L:L,MATCH('Retirement Calculator'!A687,'Lorri 401b'!N:N,0),0)</f>
        <v>-8969380.4246724434</v>
      </c>
      <c r="S687" s="25">
        <f t="shared" ca="1" si="527"/>
        <v>-14911855.444812534</v>
      </c>
    </row>
    <row r="688" spans="1:19" ht="15.75" customHeight="1" x14ac:dyDescent="0.25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-5975665.9442443689</v>
      </c>
      <c r="R688" s="25">
        <f t="array" aca="1" ref="R688" ca="1">INDEX('Lorri 401b'!L:L,MATCH('Retirement Calculator'!A688,'Lorri 401b'!N:N,0),0)</f>
        <v>-9028498.3770544678</v>
      </c>
      <c r="S688" s="25">
        <f t="shared" ca="1" si="527"/>
        <v>-15004164.321298838</v>
      </c>
    </row>
    <row r="689" spans="1:19" ht="15.75" customHeight="1" x14ac:dyDescent="0.25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-6008995.1638657488</v>
      </c>
      <c r="R689" s="25">
        <f t="array" aca="1" ref="R689" ca="1">INDEX('Lorri 401b'!L:L,MATCH('Retirement Calculator'!A689,'Lorri 401b'!N:N,0),0)</f>
        <v>-9087862.6542380843</v>
      </c>
      <c r="S689" s="25">
        <f t="shared" ca="1" si="527"/>
        <v>-15096857.818103833</v>
      </c>
    </row>
    <row r="690" spans="1:19" ht="15.75" customHeight="1" x14ac:dyDescent="0.25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-6042463.2552355509</v>
      </c>
      <c r="R690" s="25">
        <f t="array" aca="1" ref="R690" ca="1">INDEX('Lorri 401b'!L:L,MATCH('Retirement Calculator'!A690,'Lorri 401b'!N:N,0),0)</f>
        <v>-9147474.2825766336</v>
      </c>
      <c r="S690" s="25">
        <f t="shared" ca="1" si="527"/>
        <v>-15189937.537812185</v>
      </c>
    </row>
    <row r="691" spans="1:19" ht="15.75" customHeight="1" x14ac:dyDescent="0.25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-6076070.7969860602</v>
      </c>
      <c r="R691" s="25">
        <f t="array" aca="1" ref="R691" ca="1">INDEX('Lorri 401b'!L:L,MATCH('Retirement Calculator'!A691,'Lorri 401b'!N:N,0),0)</f>
        <v>-9207334.2926999256</v>
      </c>
      <c r="S691" s="25">
        <f t="shared" ca="1" si="527"/>
        <v>-15283405.089685986</v>
      </c>
    </row>
    <row r="692" spans="1:19" ht="15.75" customHeight="1" x14ac:dyDescent="0.25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-6109818.3701605303</v>
      </c>
      <c r="R692" s="25">
        <f t="array" aca="1" ref="R692" ca="1">INDEX('Lorri 401b'!L:L,MATCH('Retirement Calculator'!A692,'Lorri 401b'!N:N,0),0)</f>
        <v>-9267443.7195320651</v>
      </c>
      <c r="S692" s="25">
        <f t="shared" ca="1" si="527"/>
        <v>-15377262.089692596</v>
      </c>
    </row>
    <row r="693" spans="1:19" ht="15.75" customHeight="1" x14ac:dyDescent="0.25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-6143706.558223227</v>
      </c>
      <c r="R693" s="25">
        <f t="array" aca="1" ref="R693" ca="1">INDEX('Lorri 401b'!L:L,MATCH('Retirement Calculator'!A693,'Lorri 401b'!N:N,0),0)</f>
        <v>-9327803.6023093387</v>
      </c>
      <c r="S693" s="25">
        <f t="shared" ca="1" si="527"/>
        <v>-15471510.160532566</v>
      </c>
    </row>
    <row r="694" spans="1:19" ht="15.75" customHeight="1" x14ac:dyDescent="0.25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-6177735.9470695183</v>
      </c>
      <c r="R694" s="25">
        <f t="array" aca="1" ref="R694" ca="1">INDEX('Lorri 401b'!L:L,MATCH('Retirement Calculator'!A694,'Lorri 401b'!N:N,0),0)</f>
        <v>-9388414.984598184</v>
      </c>
      <c r="S694" s="25">
        <f t="shared" ca="1" si="527"/>
        <v>-15566150.931667702</v>
      </c>
    </row>
    <row r="695" spans="1:19" ht="15.75" customHeight="1" x14ac:dyDescent="0.25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-6211907.1250360021</v>
      </c>
      <c r="R695" s="25">
        <f t="array" aca="1" ref="R695" ca="1">INDEX('Lorri 401b'!L:L,MATCH('Retirement Calculator'!A695,'Lorri 401b'!N:N,0),0)</f>
        <v>-9449278.9143132325</v>
      </c>
      <c r="S695" s="25">
        <f t="shared" ca="1" si="527"/>
        <v>-15661186.039349236</v>
      </c>
    </row>
    <row r="696" spans="1:19" ht="15.75" customHeight="1" x14ac:dyDescent="0.25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-6246220.6829106798</v>
      </c>
      <c r="R696" s="25">
        <f t="array" aca="1" ref="R696" ca="1">INDEX('Lorri 401b'!L:L,MATCH('Retirement Calculator'!A696,'Lorri 401b'!N:N,0),0)</f>
        <v>-9510396.4437354282</v>
      </c>
      <c r="S696" s="25">
        <f t="shared" ca="1" si="527"/>
        <v>-15756617.126646109</v>
      </c>
    </row>
    <row r="697" spans="1:19" ht="15.75" customHeight="1" x14ac:dyDescent="0.25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-6280677.2139431695</v>
      </c>
      <c r="R697" s="25">
        <f t="array" aca="1" ref="R697" ca="1">INDEX('Lorri 401b'!L:L,MATCH('Retirement Calculator'!A697,'Lorri 401b'!N:N,0),0)</f>
        <v>-9571768.6295302156</v>
      </c>
      <c r="S697" s="25">
        <f t="shared" ca="1" si="527"/>
        <v>-15852445.843473386</v>
      </c>
    </row>
    <row r="698" spans="1:19" ht="15.75" customHeight="1" x14ac:dyDescent="0.25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-6315277.3138549607</v>
      </c>
      <c r="R698" s="25">
        <f t="array" aca="1" ref="R698" ca="1">INDEX('Lorri 401b'!L:L,MATCH('Retirement Calculator'!A698,'Lorri 401b'!N:N,0),0)</f>
        <v>-9633396.532765815</v>
      </c>
      <c r="S698" s="25">
        <f t="shared" ca="1" si="527"/>
        <v>-15948673.846620776</v>
      </c>
    </row>
    <row r="699" spans="1:19" ht="15.75" customHeight="1" x14ac:dyDescent="0.25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-6350021.5808497174</v>
      </c>
      <c r="R699" s="25">
        <f t="array" aca="1" ref="R699" ca="1">INDEX('Lorri 401b'!L:L,MATCH('Retirement Calculator'!A699,'Lorri 401b'!N:N,0),0)</f>
        <v>-9695281.2189315632</v>
      </c>
      <c r="S699" s="25">
        <f t="shared" ca="1" si="527"/>
        <v>-16045302.799781282</v>
      </c>
    </row>
    <row r="700" spans="1:19" ht="15.75" customHeight="1" x14ac:dyDescent="0.25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-6384910.6156236194</v>
      </c>
      <c r="R700" s="25">
        <f t="array" aca="1" ref="R700" ca="1">INDEX('Lorri 401b'!L:L,MATCH('Retirement Calculator'!A700,'Lorri 401b'!N:N,0),0)</f>
        <v>-9757423.7579563353</v>
      </c>
      <c r="S700" s="25">
        <f t="shared" ca="1" si="527"/>
        <v>-16142334.373579955</v>
      </c>
    </row>
    <row r="701" spans="1:19" ht="15.75" customHeight="1" x14ac:dyDescent="0.25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-6419945.0213757455</v>
      </c>
      <c r="R701" s="25">
        <f t="array" aca="1" ref="R701" ca="1">INDEX('Lorri 401b'!L:L,MATCH('Retirement Calculator'!A701,'Lorri 401b'!N:N,0),0)</f>
        <v>-9819825.2242270429</v>
      </c>
      <c r="S701" s="25">
        <f t="shared" ca="1" si="527"/>
        <v>-16239770.245602788</v>
      </c>
    </row>
    <row r="702" spans="1:19" ht="15.75" customHeight="1" x14ac:dyDescent="0.25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-6455125.4038185058</v>
      </c>
      <c r="R702" s="25">
        <f t="array" aca="1" ref="R702" ca="1">INDEX('Lorri 401b'!L:L,MATCH('Retirement Calculator'!A702,'Lorri 401b'!N:N,0),0)</f>
        <v>-9882486.6966072116</v>
      </c>
      <c r="S702" s="25">
        <f t="shared" ca="1" si="527"/>
        <v>-16337612.100425716</v>
      </c>
    </row>
    <row r="703" spans="1:19" ht="15.75" customHeight="1" x14ac:dyDescent="0.25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-6490452.3711881107</v>
      </c>
      <c r="R703" s="25">
        <f t="array" aca="1" ref="R703" ca="1">INDEX('Lorri 401b'!L:L,MATCH('Retirement Calculator'!A703,'Lorri 401b'!N:N,0),0)</f>
        <v>-9945409.2584556323</v>
      </c>
      <c r="S703" s="25">
        <f t="shared" ca="1" si="527"/>
        <v>-16435861.629643742</v>
      </c>
    </row>
    <row r="704" spans="1:19" ht="15.75" customHeight="1" x14ac:dyDescent="0.25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-6525926.5342550892</v>
      </c>
      <c r="R704" s="25">
        <f t="array" aca="1" ref="R704" ca="1">INDEX('Lorri 401b'!L:L,MATCH('Retirement Calculator'!A704,'Lorri 401b'!N:N,0),0)</f>
        <v>-10008593.997645088</v>
      </c>
      <c r="S704" s="25">
        <f t="shared" ca="1" si="527"/>
        <v>-16534520.531900177</v>
      </c>
    </row>
    <row r="705" spans="1:19" ht="15.75" customHeight="1" x14ac:dyDescent="0.25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-6561548.5063348468</v>
      </c>
      <c r="R705" s="25">
        <f t="array" aca="1" ref="R705" ca="1">INDEX('Lorri 401b'!L:L,MATCH('Retirement Calculator'!A705,'Lorri 401b'!N:N,0),0)</f>
        <v>-10072042.006581165</v>
      </c>
      <c r="S705" s="25">
        <f t="shared" ca="1" si="527"/>
        <v>-16633590.512916012</v>
      </c>
    </row>
    <row r="706" spans="1:19" ht="15.75" customHeight="1" x14ac:dyDescent="0.25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-6597318.90329827</v>
      </c>
      <c r="R706" s="25">
        <f t="array" aca="1" ref="R706" ca="1">INDEX('Lorri 401b'!L:L,MATCH('Retirement Calculator'!A706,'Lorri 401b'!N:N,0),0)</f>
        <v>-10135754.382221144</v>
      </c>
      <c r="S706" s="25">
        <f t="shared" ca="1" si="527"/>
        <v>-16733073.285519414</v>
      </c>
    </row>
    <row r="707" spans="1:19" ht="15.75" customHeight="1" x14ac:dyDescent="0.25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-6633238.343582374</v>
      </c>
      <c r="R707" s="25">
        <f t="array" aca="1" ref="R707" ca="1">INDEX('Lorri 401b'!L:L,MATCH('Retirement Calculator'!A707,'Lorri 401b'!N:N,0),0)</f>
        <v>-10199732.226092955</v>
      </c>
      <c r="S707" s="25">
        <f t="shared" ca="1" si="527"/>
        <v>-16832970.56967533</v>
      </c>
    </row>
    <row r="708" spans="1:19" ht="15.75" customHeight="1" x14ac:dyDescent="0.25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-6669307.4482009951</v>
      </c>
      <c r="R708" s="25">
        <f t="array" aca="1" ref="R708" ca="1">INDEX('Lorri 401b'!L:L,MATCH('Retirement Calculator'!A708,'Lorri 401b'!N:N,0),0)</f>
        <v>-10263976.644314233</v>
      </c>
      <c r="S708" s="25">
        <f t="shared" ca="1" si="527"/>
        <v>-16933284.09251523</v>
      </c>
    </row>
    <row r="709" spans="1:19" ht="15.75" customHeight="1" x14ac:dyDescent="0.25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-6705526.8407555269</v>
      </c>
      <c r="R709" s="25">
        <f t="array" aca="1" ref="R709" ca="1">INDEX('Lorri 401b'!L:L,MATCH('Retirement Calculator'!A709,'Lorri 401b'!N:N,0),0)</f>
        <v>-10328488.747611433</v>
      </c>
      <c r="S709" s="25">
        <f t="shared" ca="1" si="527"/>
        <v>-17034015.588366959</v>
      </c>
    </row>
    <row r="710" spans="1:19" ht="15.75" customHeight="1" x14ac:dyDescent="0.25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-6741897.1474457029</v>
      </c>
      <c r="R710" s="25">
        <f t="array" aca="1" ref="R710" ca="1">INDEX('Lorri 401b'!L:L,MATCH('Retirement Calculator'!A710,'Lorri 401b'!N:N,0),0)</f>
        <v>-10393269.651339037</v>
      </c>
      <c r="S710" s="25">
        <f t="shared" ca="1" si="527"/>
        <v>-17135166.79878474</v>
      </c>
    </row>
    <row r="711" spans="1:19" ht="15.75" customHeight="1" x14ac:dyDescent="0.25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-6778418.9970804211</v>
      </c>
      <c r="R711" s="25">
        <f t="array" aca="1" ref="R711" ca="1">INDEX('Lorri 401b'!L:L,MATCH('Retirement Calculator'!A711,'Lorri 401b'!N:N,0),0)</f>
        <v>-10458320.47549884</v>
      </c>
      <c r="S711" s="25">
        <f t="shared" ca="1" si="527"/>
        <v>-17236739.472579263</v>
      </c>
    </row>
    <row r="712" spans="1:19" ht="15.75" customHeight="1" x14ac:dyDescent="0.25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-6815093.0210886179</v>
      </c>
      <c r="R712" s="25">
        <f t="array" aca="1" ref="R712" ca="1">INDEX('Lorri 401b'!L:L,MATCH('Retirement Calculator'!A712,'Lorri 401b'!N:N,0),0)</f>
        <v>-10523642.34475931</v>
      </c>
      <c r="S712" s="25">
        <f t="shared" ca="1" si="527"/>
        <v>-17338735.365847927</v>
      </c>
    </row>
    <row r="713" spans="1:19" ht="15.75" customHeight="1" x14ac:dyDescent="0.25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-6851919.8535301816</v>
      </c>
      <c r="R713" s="25">
        <f t="array" aca="1" ref="R713" ca="1">INDEX('Lorri 401b'!L:L,MATCH('Retirement Calculator'!A713,'Lorri 401b'!N:N,0),0)</f>
        <v>-10589236.388475031</v>
      </c>
      <c r="S713" s="25">
        <f t="shared" ca="1" si="527"/>
        <v>-17441156.242005214</v>
      </c>
    </row>
    <row r="714" spans="1:19" ht="15.75" customHeight="1" x14ac:dyDescent="0.25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-6888900.1311069187</v>
      </c>
      <c r="R714" s="25">
        <f t="array" aca="1" ref="R714" ca="1">INDEX('Lorri 401b'!L:L,MATCH('Retirement Calculator'!A714,'Lorri 401b'!N:N,0),0)</f>
        <v>-10655103.740706233</v>
      </c>
      <c r="S714" s="25">
        <f t="shared" ca="1" si="527"/>
        <v>-17544003.871813152</v>
      </c>
    </row>
    <row r="715" spans="1:19" ht="15.75" customHeight="1" x14ac:dyDescent="0.25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-6926034.4931735592</v>
      </c>
      <c r="R715" s="25">
        <f t="array" aca="1" ref="R715" ca="1">INDEX('Lorri 401b'!L:L,MATCH('Retirement Calculator'!A715,'Lorri 401b'!N:N,0),0)</f>
        <v>-10721245.540238399</v>
      </c>
      <c r="S715" s="25">
        <f t="shared" ca="1" si="527"/>
        <v>-17647280.033411957</v>
      </c>
    </row>
    <row r="716" spans="1:19" ht="15.75" customHeight="1" x14ac:dyDescent="0.25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-6963323.5817488106</v>
      </c>
      <c r="R716" s="25">
        <f t="array" aca="1" ref="R716" ca="1">INDEX('Lorri 401b'!L:L,MATCH('Retirement Calculator'!A716,'Lorri 401b'!N:N,0),0)</f>
        <v>-10787662.930601949</v>
      </c>
      <c r="S716" s="25">
        <f t="shared" ca="1" si="527"/>
        <v>-17750986.51235076</v>
      </c>
    </row>
    <row r="717" spans="1:19" ht="15.75" customHeight="1" x14ac:dyDescent="0.25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-7000768.0415264582</v>
      </c>
      <c r="R717" s="25">
        <f t="array" aca="1" ref="R717" ca="1">INDEX('Lorri 401b'!L:L,MATCH('Retirement Calculator'!A717,'Lorri 401b'!N:N,0),0)</f>
        <v>-10854357.060092013</v>
      </c>
      <c r="S717" s="25">
        <f t="shared" ca="1" si="527"/>
        <v>-17855125.101618472</v>
      </c>
    </row>
    <row r="718" spans="1:19" ht="15.75" customHeight="1" x14ac:dyDescent="0.25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-7038368.5198865132</v>
      </c>
      <c r="R718" s="25">
        <f t="array" aca="1" ref="R718" ca="1">INDEX('Lorri 401b'!L:L,MATCH('Retirement Calculator'!A718,'Lorri 401b'!N:N,0),0)</f>
        <v>-10921329.081788287</v>
      </c>
      <c r="S718" s="25">
        <f t="shared" ca="1" si="527"/>
        <v>-17959697.601674799</v>
      </c>
    </row>
    <row r="719" spans="1:19" ht="15.75" customHeight="1" x14ac:dyDescent="0.25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-7076125.6669064015</v>
      </c>
      <c r="R719" s="25">
        <f t="array" aca="1" ref="R719" ca="1">INDEX('Lorri 401b'!L:L,MATCH('Retirement Calculator'!A719,'Lorri 401b'!N:N,0),0)</f>
        <v>-10988580.15357496</v>
      </c>
      <c r="S719" s="25">
        <f t="shared" ca="1" si="527"/>
        <v>-18064705.82048136</v>
      </c>
    </row>
    <row r="720" spans="1:19" ht="15.75" customHeight="1" x14ac:dyDescent="0.25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-7114040.1353722066</v>
      </c>
      <c r="R720" s="25">
        <f t="array" aca="1" ref="R720" ca="1">INDEX('Lorri 401b'!L:L,MATCH('Retirement Calculator'!A720,'Lorri 401b'!N:N,0),0)</f>
        <v>-11056111.438160745</v>
      </c>
      <c r="S720" s="25">
        <f t="shared" ca="1" si="527"/>
        <v>-18170151.573532954</v>
      </c>
    </row>
    <row r="721" spans="1:19" ht="15.75" customHeight="1" x14ac:dyDescent="0.25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-7152112.5807899525</v>
      </c>
      <c r="R721" s="25">
        <f t="array" aca="1" ref="R721" ca="1">INDEX('Lorri 401b'!L:L,MATCH('Retirement Calculator'!A721,'Lorri 401b'!N:N,0),0)</f>
        <v>-11123924.103098972</v>
      </c>
      <c r="S721" s="25">
        <f t="shared" ca="1" si="527"/>
        <v>-18276036.683888923</v>
      </c>
    </row>
    <row r="722" spans="1:19" ht="15.75" customHeight="1" x14ac:dyDescent="0.25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-7190343.6613969384</v>
      </c>
      <c r="R722" s="25">
        <f t="array" aca="1" ref="R722" ca="1">INDEX('Lorri 401b'!L:L,MATCH('Retirement Calculator'!A722,'Lorri 401b'!N:N,0),0)</f>
        <v>-11192019.320807774</v>
      </c>
      <c r="S722" s="25">
        <f t="shared" ca="1" si="527"/>
        <v>-18382362.982204713</v>
      </c>
    </row>
    <row r="723" spans="1:19" ht="15.75" customHeight="1" x14ac:dyDescent="0.25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-7228734.0381731205</v>
      </c>
      <c r="R723" s="25">
        <f t="array" aca="1" ref="R723" ca="1">INDEX('Lorri 401b'!L:L,MATCH('Retirement Calculator'!A723,'Lorri 401b'!N:N,0),0)</f>
        <v>-11260398.268590363</v>
      </c>
      <c r="S723" s="25">
        <f t="shared" ca="1" si="527"/>
        <v>-18489132.306763485</v>
      </c>
    </row>
    <row r="724" spans="1:19" ht="15.75" customHeight="1" x14ac:dyDescent="0.25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-7267284.3748525362</v>
      </c>
      <c r="R724" s="25">
        <f t="array" aca="1" ref="R724" ca="1">INDEX('Lorri 401b'!L:L,MATCH('Retirement Calculator'!A724,'Lorri 401b'!N:N,0),0)</f>
        <v>-11329062.12865538</v>
      </c>
      <c r="S724" s="25">
        <f t="shared" ca="1" si="527"/>
        <v>-18596346.503507916</v>
      </c>
    </row>
    <row r="725" spans="1:19" ht="15.75" customHeight="1" x14ac:dyDescent="0.25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-7305995.3379347827</v>
      </c>
      <c r="R725" s="25">
        <f t="array" aca="1" ref="R725" ca="1">INDEX('Lorri 401b'!L:L,MATCH('Retirement Calculator'!A725,'Lorri 401b'!N:N,0),0)</f>
        <v>-11398012.088137334</v>
      </c>
      <c r="S725" s="25">
        <f t="shared" ca="1" si="527"/>
        <v>-18704007.426072117</v>
      </c>
    </row>
    <row r="726" spans="1:19" ht="15.75" customHeight="1" x14ac:dyDescent="0.25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-7344867.5966965389</v>
      </c>
      <c r="R726" s="25">
        <f t="array" aca="1" ref="R726" ca="1">INDEX('Lorri 401b'!L:L,MATCH('Retirement Calculator'!A726,'Lorri 401b'!N:N,0),0)</f>
        <v>-11467249.33911713</v>
      </c>
      <c r="S726" s="25">
        <f t="shared" ca="1" si="527"/>
        <v>-18812116.935813669</v>
      </c>
    </row>
    <row r="727" spans="1:19" ht="15.75" customHeight="1" x14ac:dyDescent="0.25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-7383901.8232031362</v>
      </c>
      <c r="R727" s="25">
        <f t="array" aca="1" ref="R727" ca="1">INDEX('Lorri 401b'!L:L,MATCH('Retirement Calculator'!A727,'Lorri 401b'!N:N,0),0)</f>
        <v>-11536775.078642676</v>
      </c>
      <c r="S727" s="25">
        <f t="shared" ca="1" si="527"/>
        <v>-18920676.901845813</v>
      </c>
    </row>
    <row r="728" spans="1:19" ht="15.75" customHeight="1" x14ac:dyDescent="0.25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-7423098.6923201773</v>
      </c>
      <c r="R728" s="25">
        <f t="array" aca="1" ref="R728" ca="1">INDEX('Lorri 401b'!L:L,MATCH('Retirement Calculator'!A728,'Lorri 401b'!N:N,0),0)</f>
        <v>-11606590.508749576</v>
      </c>
      <c r="S728" s="25">
        <f t="shared" ca="1" si="527"/>
        <v>-19029689.201069754</v>
      </c>
    </row>
    <row r="729" spans="1:19" ht="15.75" customHeight="1" x14ac:dyDescent="0.25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-7462458.881725206</v>
      </c>
      <c r="R729" s="25">
        <f t="array" aca="1" ref="R729" ca="1">INDEX('Lorri 401b'!L:L,MATCH('Retirement Calculator'!A729,'Lorri 401b'!N:N,0),0)</f>
        <v>-11676696.836481923</v>
      </c>
      <c r="S729" s="25">
        <f t="shared" ca="1" si="527"/>
        <v>-19139155.718207128</v>
      </c>
    </row>
    <row r="730" spans="1:19" ht="15.75" customHeight="1" x14ac:dyDescent="0.25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-7501983.0719194226</v>
      </c>
      <c r="R730" s="25">
        <f t="array" aca="1" ref="R730" ca="1">INDEX('Lorri 401b'!L:L,MATCH('Retirement Calculator'!A730,'Lorri 401b'!N:N,0),0)</f>
        <v>-11747095.273913154</v>
      </c>
      <c r="S730" s="25">
        <f t="shared" ca="1" si="527"/>
        <v>-19249078.345832579</v>
      </c>
    </row>
    <row r="731" spans="1:19" ht="15.75" customHeight="1" x14ac:dyDescent="0.25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-7541671.9462394482</v>
      </c>
      <c r="R731" s="25">
        <f t="array" aca="1" ref="R731" ca="1">INDEX('Lorri 401b'!L:L,MATCH('Retirement Calculator'!A731,'Lorri 401b'!N:N,0),0)</f>
        <v>-11817787.038167017</v>
      </c>
      <c r="S731" s="25">
        <f t="shared" ca="1" si="527"/>
        <v>-19359458.984406464</v>
      </c>
    </row>
    <row r="732" spans="1:19" ht="15.75" customHeight="1" x14ac:dyDescent="0.25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-7581526.1908691404</v>
      </c>
      <c r="R732" s="25">
        <f t="array" aca="1" ref="R732" ca="1">INDEX('Lorri 401b'!L:L,MATCH('Retirement Calculator'!A732,'Lorri 401b'!N:N,0),0)</f>
        <v>-11888773.351438602</v>
      </c>
      <c r="S732" s="25">
        <f t="shared" ca="1" si="527"/>
        <v>-19470299.542307742</v>
      </c>
    </row>
    <row r="733" spans="1:19" ht="15.75" customHeight="1" x14ac:dyDescent="0.25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-7621546.494851457</v>
      </c>
      <c r="R733" s="25">
        <f t="array" aca="1" ref="R733" ca="1">INDEX('Lorri 401b'!L:L,MATCH('Retirement Calculator'!A733,'Lorri 401b'!N:N,0),0)</f>
        <v>-11960055.441015488</v>
      </c>
      <c r="S733" s="25">
        <f t="shared" ca="1" si="527"/>
        <v>-19581601.935866944</v>
      </c>
    </row>
    <row r="734" spans="1:19" ht="15.75" customHeight="1" x14ac:dyDescent="0.25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-7661733.5501003657</v>
      </c>
      <c r="R734" s="25">
        <f t="array" aca="1" ref="R734" ca="1">INDEX('Lorri 401b'!L:L,MATCH('Retirement Calculator'!A734,'Lorri 401b'!N:N,0),0)</f>
        <v>-12031634.539298942</v>
      </c>
      <c r="S734" s="25">
        <f t="shared" ca="1" si="527"/>
        <v>-19693368.089399308</v>
      </c>
    </row>
    <row r="735" spans="1:19" ht="15.75" customHeight="1" x14ac:dyDescent="0.25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-7702088.0514128115</v>
      </c>
      <c r="R735" s="25">
        <f t="array" aca="1" ref="R735" ca="1">INDEX('Lorri 401b'!L:L,MATCH('Retirement Calculator'!A735,'Lorri 401b'!N:N,0),0)</f>
        <v>-12103511.883825244</v>
      </c>
      <c r="S735" s="25">
        <f t="shared" ca="1" si="527"/>
        <v>-19805599.935238056</v>
      </c>
    </row>
    <row r="736" spans="1:19" ht="15.75" customHeight="1" x14ac:dyDescent="0.25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-7742610.6964807259</v>
      </c>
      <c r="R736" s="25">
        <f t="array" aca="1" ref="R736" ca="1">INDEX('Lorri 401b'!L:L,MATCH('Retirement Calculator'!A736,'Lorri 401b'!N:N,0),0)</f>
        <v>-12175688.717287073</v>
      </c>
      <c r="S736" s="25">
        <f t="shared" ca="1" si="527"/>
        <v>-19918299.4137678</v>
      </c>
    </row>
    <row r="737" spans="1:19" ht="15.75" customHeight="1" x14ac:dyDescent="0.25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-7783302.1859030901</v>
      </c>
      <c r="R737" s="25">
        <f t="array" aca="1" ref="R737" ca="1">INDEX('Lorri 401b'!L:L,MATCH('Retirement Calculator'!A737,'Lorri 401b'!N:N,0),0)</f>
        <v>-12248166.287554992</v>
      </c>
      <c r="S737" s="25">
        <f t="shared" ca="1" si="527"/>
        <v>-20031468.473458081</v>
      </c>
    </row>
    <row r="738" spans="1:19" ht="15.75" customHeight="1" x14ac:dyDescent="0.25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-7824163.2231980478</v>
      </c>
      <c r="R738" s="25">
        <f t="array" aca="1" ref="R738" ca="1">INDEX('Lorri 401b'!L:L,MATCH('Retirement Calculator'!A738,'Lorri 401b'!N:N,0),0)</f>
        <v>-12320945.847699028</v>
      </c>
      <c r="S738" s="25">
        <f t="shared" ca="1" si="527"/>
        <v>-20145109.070897076</v>
      </c>
    </row>
    <row r="739" spans="1:19" ht="15.75" customHeight="1" x14ac:dyDescent="0.25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-7865194.5148150679</v>
      </c>
      <c r="R739" s="25">
        <f t="array" aca="1" ref="R739" ca="1">INDEX('Lorri 401b'!L:L,MATCH('Retirement Calculator'!A739,'Lorri 401b'!N:N,0),0)</f>
        <v>-12394028.65601033</v>
      </c>
      <c r="S739" s="25">
        <f t="shared" ca="1" si="527"/>
        <v>-20259223.170825399</v>
      </c>
    </row>
    <row r="740" spans="1:19" ht="15.75" customHeight="1" x14ac:dyDescent="0.25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-7906396.7701471588</v>
      </c>
      <c r="R740" s="25">
        <f t="array" aca="1" ref="R740" ca="1">INDEX('Lorri 401b'!L:L,MATCH('Retirement Calculator'!A740,'Lorri 401b'!N:N,0),0)</f>
        <v>-12467415.976022929</v>
      </c>
      <c r="S740" s="25">
        <f t="shared" ca="1" si="527"/>
        <v>-20373812.746170089</v>
      </c>
    </row>
    <row r="741" spans="1:19" ht="15.75" customHeight="1" x14ac:dyDescent="0.25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-7947770.7015431337</v>
      </c>
      <c r="R741" s="25">
        <f t="array" aca="1" ref="R741" ca="1">INDEX('Lorri 401b'!L:L,MATCH('Retirement Calculator'!A741,'Lorri 401b'!N:N,0),0)</f>
        <v>-12541109.076535581</v>
      </c>
      <c r="S741" s="25">
        <f t="shared" ca="1" si="527"/>
        <v>-20488879.778078713</v>
      </c>
    </row>
    <row r="742" spans="1:19" ht="15.75" customHeight="1" x14ac:dyDescent="0.25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-7989317.0243199244</v>
      </c>
      <c r="R742" s="25">
        <f t="array" aca="1" ref="R742" ca="1">INDEX('Lorri 401b'!L:L,MATCH('Retirement Calculator'!A742,'Lorri 401b'!N:N,0),0)</f>
        <v>-12615109.231633702</v>
      </c>
      <c r="S742" s="25">
        <f t="shared" ca="1" si="527"/>
        <v>-20604426.255953625</v>
      </c>
    </row>
    <row r="743" spans="1:19" ht="15.75" customHeight="1" x14ac:dyDescent="0.25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-8031036.4567749519</v>
      </c>
      <c r="R743" s="25">
        <f t="array" aca="1" ref="R743" ca="1">INDEX('Lorri 401b'!L:L,MATCH('Retirement Calculator'!A743,'Lorri 401b'!N:N,0),0)</f>
        <v>-12689417.720711399</v>
      </c>
      <c r="S743" s="25">
        <f t="shared" ca="1" si="527"/>
        <v>-20720454.177486353</v>
      </c>
    </row>
    <row r="744" spans="1:19" ht="15.75" customHeight="1" x14ac:dyDescent="0.25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-8072929.7201985419</v>
      </c>
      <c r="R744" s="25">
        <f t="array" aca="1" ref="R744" ca="1">INDEX('Lorri 401b'!L:L,MATCH('Retirement Calculator'!A744,'Lorri 401b'!N:N,0),0)</f>
        <v>-12764035.828493586</v>
      </c>
      <c r="S744" s="25">
        <f t="shared" ca="1" si="527"/>
        <v>-20836965.54869213</v>
      </c>
    </row>
    <row r="745" spans="1:19" ht="15.75" customHeight="1" x14ac:dyDescent="0.25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-8114997.5388863971</v>
      </c>
      <c r="R745" s="25">
        <f t="array" aca="1" ref="R745" ca="1">INDEX('Lorri 401b'!L:L,MATCH('Retirement Calculator'!A745,'Lorri 401b'!N:N,0),0)</f>
        <v>-12838964.845058199</v>
      </c>
      <c r="S745" s="25">
        <f t="shared" ca="1" si="527"/>
        <v>-20953962.383944597</v>
      </c>
    </row>
    <row r="746" spans="1:19" ht="15.75" customHeight="1" x14ac:dyDescent="0.25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-8157240.6401521182</v>
      </c>
      <c r="R746" s="25">
        <f t="array" aca="1" ref="R746" ca="1">INDEX('Lorri 401b'!L:L,MATCH('Retirement Calculator'!A746,'Lorri 401b'!N:N,0),0)</f>
        <v>-12914206.065858498</v>
      </c>
      <c r="S746" s="25">
        <f t="shared" ca="1" si="527"/>
        <v>-21071446.706010617</v>
      </c>
    </row>
    <row r="747" spans="1:19" ht="15.75" customHeight="1" x14ac:dyDescent="0.25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-8199659.7543397797</v>
      </c>
      <c r="R747" s="25">
        <f t="array" aca="1" ref="R747" ca="1">INDEX('Lorri 401b'!L:L,MATCH('Retirement Calculator'!A747,'Lorri 401b'!N:N,0),0)</f>
        <v>-12989760.791745465</v>
      </c>
      <c r="S747" s="25">
        <f t="shared" ca="1" si="527"/>
        <v>-21189420.546085246</v>
      </c>
    </row>
    <row r="748" spans="1:19" ht="15.75" customHeight="1" x14ac:dyDescent="0.25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-8242255.6148365568</v>
      </c>
      <c r="R748" s="25">
        <f t="array" aca="1" ref="R748" ca="1">INDEX('Lorri 401b'!L:L,MATCH('Retirement Calculator'!A748,'Lorri 401b'!N:N,0),0)</f>
        <v>-13065630.328990296</v>
      </c>
      <c r="S748" s="25">
        <f t="shared" ca="1" si="527"/>
        <v>-21307885.943826854</v>
      </c>
    </row>
    <row r="749" spans="1:19" ht="15.75" customHeight="1" x14ac:dyDescent="0.25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-8285028.9580854038</v>
      </c>
      <c r="R749" s="25">
        <f t="array" aca="1" ref="R749" ca="1">INDEX('Lorri 401b'!L:L,MATCH('Retirement Calculator'!A749,'Lorri 401b'!N:N,0),0)</f>
        <v>-13141815.989306979</v>
      </c>
      <c r="S749" s="25">
        <f t="shared" ca="1" si="527"/>
        <v>-21426844.947392382</v>
      </c>
    </row>
    <row r="750" spans="1:19" ht="15.75" customHeight="1" x14ac:dyDescent="0.25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-8327980.5235977881</v>
      </c>
      <c r="R750" s="25">
        <f t="array" aca="1" ref="R750" ca="1">INDEX('Lorri 401b'!L:L,MATCH('Retirement Calculator'!A750,'Lorri 401b'!N:N,0),0)</f>
        <v>-13218319.089874981</v>
      </c>
      <c r="S750" s="25">
        <f t="shared" ca="1" si="527"/>
        <v>-21546299.613472767</v>
      </c>
    </row>
    <row r="751" spans="1:19" ht="15.75" customHeight="1" x14ac:dyDescent="0.25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-8371111.0539664738</v>
      </c>
      <c r="R751" s="25">
        <f t="array" aca="1" ref="R751" ca="1">INDEX('Lorri 401b'!L:L,MATCH('Retirement Calculator'!A751,'Lorri 401b'!N:N,0),0)</f>
        <v>-13295140.953362016</v>
      </c>
      <c r="S751" s="25">
        <f t="shared" ca="1" si="527"/>
        <v>-21666252.007328488</v>
      </c>
    </row>
    <row r="752" spans="1:19" ht="15.75" customHeight="1" x14ac:dyDescent="0.25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-8414421.2948783617</v>
      </c>
      <c r="R752" s="25">
        <f t="array" aca="1" ref="R752" ca="1">INDEX('Lorri 401b'!L:L,MATCH('Retirement Calculator'!A752,'Lorri 401b'!N:N,0),0)</f>
        <v>-13372282.907946914</v>
      </c>
      <c r="S752" s="25">
        <f t="shared" ca="1" si="527"/>
        <v>-21786704.202825278</v>
      </c>
    </row>
    <row r="753" spans="1:19" ht="15.75" customHeight="1" x14ac:dyDescent="0.25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-8457911.9951273836</v>
      </c>
      <c r="R753" s="25">
        <f t="array" aca="1" ref="R753" ca="1">INDEX('Lorri 401b'!L:L,MATCH('Retirement Calculator'!A753,'Lorri 401b'!N:N,0),0)</f>
        <v>-13449746.287342584</v>
      </c>
      <c r="S753" s="25">
        <f t="shared" ca="1" si="527"/>
        <v>-21907658.282469966</v>
      </c>
    </row>
    <row r="754" spans="1:19" ht="15.75" customHeight="1" x14ac:dyDescent="0.25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-8501583.9066274427</v>
      </c>
      <c r="R754" s="25">
        <f t="array" aca="1" ref="R754" ca="1">INDEX('Lorri 401b'!L:L,MATCH('Retirement Calculator'!A754,'Lorri 401b'!N:N,0),0)</f>
        <v>-13527532.430819068</v>
      </c>
      <c r="S754" s="25">
        <f t="shared" ca="1" si="527"/>
        <v>-22029116.337446511</v>
      </c>
    </row>
    <row r="755" spans="1:19" ht="15.75" customHeight="1" x14ac:dyDescent="0.25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-8545437.7844254188</v>
      </c>
      <c r="R755" s="25">
        <f t="array" aca="1" ref="R755" ca="1">INDEX('Lorri 401b'!L:L,MATCH('Retirement Calculator'!A755,'Lorri 401b'!N:N,0),0)</f>
        <v>-13605642.683226705</v>
      </c>
      <c r="S755" s="25">
        <f t="shared" ca="1" si="527"/>
        <v>-22151080.467652123</v>
      </c>
    </row>
    <row r="756" spans="1:19" ht="15.75" customHeight="1" x14ac:dyDescent="0.25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-8589474.38671422</v>
      </c>
      <c r="R756" s="25">
        <f t="array" aca="1" ref="R756" ca="1">INDEX('Lorri 401b'!L:L,MATCH('Retirement Calculator'!A756,'Lorri 401b'!N:N,0),0)</f>
        <v>-13684078.395019373</v>
      </c>
      <c r="S756" s="25">
        <f t="shared" ca="1" si="527"/>
        <v>-22273552.781733595</v>
      </c>
    </row>
    <row r="757" spans="1:19" ht="15.75" customHeight="1" x14ac:dyDescent="0.25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-8633694.47484589</v>
      </c>
      <c r="R757" s="25">
        <f t="array" aca="1" ref="R757" ca="1">INDEX('Lorri 401b'!L:L,MATCH('Retirement Calculator'!A757,'Lorri 401b'!N:N,0),0)</f>
        <v>-13762840.922277844</v>
      </c>
      <c r="S757" s="25">
        <f t="shared" ca="1" si="527"/>
        <v>-22396535.397123732</v>
      </c>
    </row>
    <row r="758" spans="1:19" ht="15.75" customHeight="1" x14ac:dyDescent="0.25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-8678098.8133447766</v>
      </c>
      <c r="R758" s="25">
        <f t="array" aca="1" ref="R758" ca="1">INDEX('Lorri 401b'!L:L,MATCH('Retirement Calculator'!A758,'Lorri 401b'!N:N,0),0)</f>
        <v>-13841931.626733225</v>
      </c>
      <c r="S758" s="25">
        <f t="shared" ca="1" si="527"/>
        <v>-22520030.440078001</v>
      </c>
    </row>
    <row r="759" spans="1:19" ht="15.75" customHeight="1" x14ac:dyDescent="0.25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-8722688.1699207406</v>
      </c>
      <c r="R759" s="25">
        <f t="array" aca="1" ref="R759" ca="1">INDEX('Lorri 401b'!L:L,MATCH('Retirement Calculator'!A759,'Lorri 401b'!N:N,0),0)</f>
        <v>-13921351.875790503</v>
      </c>
      <c r="S759" s="25">
        <f t="shared" ca="1" si="527"/>
        <v>-22644040.045711242</v>
      </c>
    </row>
    <row r="760" spans="1:19" ht="15.75" customHeight="1" x14ac:dyDescent="0.25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-8767463.3154824376</v>
      </c>
      <c r="R760" s="25">
        <f t="array" aca="1" ref="R760" ca="1">INDEX('Lorri 401b'!L:L,MATCH('Retirement Calculator'!A760,'Lorri 401b'!N:N,0),0)</f>
        <v>-14001103.042552186</v>
      </c>
      <c r="S760" s="25">
        <f t="shared" ca="1" si="527"/>
        <v>-22768566.358034626</v>
      </c>
    </row>
    <row r="761" spans="1:19" ht="15.75" customHeight="1" x14ac:dyDescent="0.25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-8812425.0241506416</v>
      </c>
      <c r="R761" s="25">
        <f t="array" aca="1" ref="R761" ca="1">INDEX('Lorri 401b'!L:L,MATCH('Retirement Calculator'!A761,'Lorri 401b'!N:N,0),0)</f>
        <v>-14081186.505842043</v>
      </c>
      <c r="S761" s="25">
        <f t="shared" ca="1" si="527"/>
        <v>-22893611.529992685</v>
      </c>
    </row>
    <row r="762" spans="1:19" ht="15.75" customHeight="1" x14ac:dyDescent="0.25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-8857574.0732716303</v>
      </c>
      <c r="R762" s="25">
        <f t="array" aca="1" ref="R762" ca="1">INDEX('Lorri 401b'!L:L,MATCH('Retirement Calculator'!A762,'Lorri 401b'!N:N,0),0)</f>
        <v>-14161603.650228942</v>
      </c>
      <c r="S762" s="25">
        <f t="shared" ca="1" si="527"/>
        <v>-23019177.723500572</v>
      </c>
    </row>
    <row r="763" spans="1:19" ht="15.75" customHeight="1" x14ac:dyDescent="0.25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-8902911.2434306238</v>
      </c>
      <c r="R763" s="25">
        <f t="array" aca="1" ref="R763" ca="1">INDEX('Lorri 401b'!L:L,MATCH('Retirement Calculator'!A763,'Lorri 401b'!N:N,0),0)</f>
        <v>-14242355.866050785</v>
      </c>
      <c r="S763" s="25">
        <f t="shared" ca="1" si="527"/>
        <v>-23145267.109481409</v>
      </c>
    </row>
    <row r="764" spans="1:19" ht="15.75" customHeight="1" x14ac:dyDescent="0.25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-8948437.3184652794</v>
      </c>
      <c r="R764" s="25">
        <f t="array" aca="1" ref="R764" ca="1">INDEX('Lorri 401b'!L:L,MATCH('Retirement Calculator'!A764,'Lorri 401b'!N:N,0),0)</f>
        <v>-14323444.549438553</v>
      </c>
      <c r="S764" s="25">
        <f t="shared" ca="1" si="527"/>
        <v>-23271881.867903832</v>
      </c>
    </row>
    <row r="765" spans="1:19" ht="15.75" customHeight="1" x14ac:dyDescent="0.25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-8994153.0854792465</v>
      </c>
      <c r="R765" s="25">
        <f t="array" aca="1" ref="R765" ca="1">INDEX('Lorri 401b'!L:L,MATCH('Retirement Calculator'!A765,'Lorri 401b'!N:N,0),0)</f>
        <v>-14404871.102340437</v>
      </c>
      <c r="S765" s="25">
        <f t="shared" ca="1" si="527"/>
        <v>-23399024.187819682</v>
      </c>
    </row>
    <row r="766" spans="1:19" ht="15.75" customHeight="1" x14ac:dyDescent="0.25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-9040059.3348557707</v>
      </c>
      <c r="R766" s="25">
        <f t="array" aca="1" ref="R766" ca="1">INDEX('Lorri 401b'!L:L,MATCH('Retirement Calculator'!A766,'Lorri 401b'!N:N,0),0)</f>
        <v>-14486636.932546079</v>
      </c>
      <c r="S766" s="25">
        <f t="shared" ca="1" si="527"/>
        <v>-23526696.267401852</v>
      </c>
    </row>
    <row r="767" spans="1:19" ht="15.75" customHeight="1" x14ac:dyDescent="0.25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-9086156.8602713645</v>
      </c>
      <c r="R767" s="25">
        <f t="array" aca="1" ref="R767" ca="1">INDEX('Lorri 401b'!L:L,MATCH('Retirement Calculator'!A767,'Lorri 401b'!N:N,0),0)</f>
        <v>-14568743.453710912</v>
      </c>
      <c r="S767" s="25">
        <f t="shared" ca="1" si="527"/>
        <v>-23654900.313982278</v>
      </c>
    </row>
    <row r="768" spans="1:19" ht="15.75" customHeight="1" x14ac:dyDescent="0.25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-9132446.4587095231</v>
      </c>
      <c r="R768" s="25">
        <f t="array" aca="1" ref="R768" ca="1">INDEX('Lorri 401b'!L:L,MATCH('Retirement Calculator'!A768,'Lorri 401b'!N:N,0),0)</f>
        <v>-14651192.085380597</v>
      </c>
      <c r="S768" s="25">
        <f t="shared" ca="1" si="527"/>
        <v>-23783638.544090122</v>
      </c>
    </row>
    <row r="769" spans="1:19" ht="15.75" customHeight="1" x14ac:dyDescent="0.25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-9178928.9304745067</v>
      </c>
      <c r="R769" s="25">
        <f t="array" aca="1" ref="R769" ca="1">INDEX('Lorri 401b'!L:L,MATCH('Retirement Calculator'!A769,'Lorri 401b'!N:N,0),0)</f>
        <v>-14733984.253015572</v>
      </c>
      <c r="S769" s="25">
        <f t="shared" ca="1" si="527"/>
        <v>-23912913.183490079</v>
      </c>
    </row>
    <row r="770" spans="1:19" ht="15.75" customHeight="1" x14ac:dyDescent="0.25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-9225605.0792051777</v>
      </c>
      <c r="R770" s="25">
        <f t="array" aca="1" ref="R770" ca="1">INDEX('Lorri 401b'!L:L,MATCH('Retirement Calculator'!A770,'Lorri 401b'!N:N,0),0)</f>
        <v>-14817121.388015693</v>
      </c>
      <c r="S770" s="25">
        <f t="shared" ca="1" si="527"/>
        <v>-24042726.467220873</v>
      </c>
    </row>
    <row r="771" spans="1:19" ht="15.75" customHeight="1" x14ac:dyDescent="0.25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-9272475.7118888944</v>
      </c>
      <c r="R771" s="25">
        <f t="array" aca="1" ref="R771" ca="1">INDEX('Lorri 401b'!L:L,MATCH('Retirement Calculator'!A771,'Lorri 401b'!N:N,0),0)</f>
        <v>-14900604.927744981</v>
      </c>
      <c r="S771" s="25">
        <f t="shared" ca="1" si="527"/>
        <v>-24173080.639633875</v>
      </c>
    </row>
    <row r="772" spans="1:19" ht="15.75" customHeight="1" x14ac:dyDescent="0.25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-9319541.6388754603</v>
      </c>
      <c r="R772" s="25">
        <f t="array" aca="1" ref="R772" ca="1">INDEX('Lorri 401b'!L:L,MATCH('Retirement Calculator'!A772,'Lorri 401b'!N:N,0),0)</f>
        <v>-14984436.315556476</v>
      </c>
      <c r="S772" s="25">
        <f t="shared" ca="1" si="527"/>
        <v>-24303977.954431936</v>
      </c>
    </row>
    <row r="773" spans="1:19" ht="15.75" customHeight="1" x14ac:dyDescent="0.25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-9366803.6738911364</v>
      </c>
      <c r="R773" s="25">
        <f t="array" aca="1" ref="R773" ca="1">INDEX('Lorri 401b'!L:L,MATCH('Retirement Calculator'!A773,'Lorri 401b'!N:N,0),0)</f>
        <v>-15068617.000817185</v>
      </c>
      <c r="S773" s="25">
        <f t="shared" ca="1" si="527"/>
        <v>-24435420.674708322</v>
      </c>
    </row>
    <row r="774" spans="1:19" ht="15.75" customHeight="1" x14ac:dyDescent="0.25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-9414262.6340527106</v>
      </c>
      <c r="R774" s="25">
        <f t="array" aca="1" ref="R774" ca="1">INDEX('Lorri 401b'!L:L,MATCH('Retirement Calculator'!A774,'Lorri 401b'!N:N,0),0)</f>
        <v>-15153148.438933147</v>
      </c>
      <c r="S774" s="25">
        <f t="shared" ca="1" si="527"/>
        <v>-24567411.072985858</v>
      </c>
    </row>
    <row r="775" spans="1:19" ht="15.75" customHeight="1" x14ac:dyDescent="0.25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-9461919.339881625</v>
      </c>
      <c r="R775" s="25">
        <f t="array" aca="1" ref="R775" ca="1">INDEX('Lorri 401b'!L:L,MATCH('Retirement Calculator'!A775,'Lorri 401b'!N:N,0),0)</f>
        <v>-15238032.091374593</v>
      </c>
      <c r="S775" s="25">
        <f t="shared" ca="1" si="527"/>
        <v>-24699951.43125622</v>
      </c>
    </row>
    <row r="776" spans="1:19" ht="15.75" customHeight="1" x14ac:dyDescent="0.25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-9509774.6153181605</v>
      </c>
      <c r="R776" s="25">
        <f t="array" aca="1" ref="R776" ca="1">INDEX('Lorri 401b'!L:L,MATCH('Retirement Calculator'!A776,'Lorri 401b'!N:N,0),0)</f>
        <v>-15323269.42570121</v>
      </c>
      <c r="S776" s="25">
        <f t="shared" ref="S776:S1030" ca="1" si="787">SUM(Q776:R776)</f>
        <v>-24833044.041019373</v>
      </c>
    </row>
    <row r="777" spans="1:19" ht="15.75" customHeight="1" x14ac:dyDescent="0.25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-9557829.2877356801</v>
      </c>
      <c r="R777" s="25">
        <f t="array" aca="1" ref="R777" ca="1">INDEX('Lorri 401b'!L:L,MATCH('Retirement Calculator'!A777,'Lorri 401b'!N:N,0),0)</f>
        <v>-15408861.915587522</v>
      </c>
      <c r="S777" s="25">
        <f t="shared" ca="1" si="787"/>
        <v>-24966691.2033232</v>
      </c>
    </row>
    <row r="778" spans="1:19" ht="15.75" customHeight="1" x14ac:dyDescent="0.25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-9606084.1879549399</v>
      </c>
      <c r="R778" s="25">
        <f t="array" aca="1" ref="R778" ca="1">INDEX('Lorri 401b'!L:L,MATCH('Retirement Calculator'!A778,'Lorri 401b'!N:N,0),0)</f>
        <v>-15494811.040848359</v>
      </c>
      <c r="S778" s="25">
        <f t="shared" ca="1" si="787"/>
        <v>-25100895.228803299</v>
      </c>
    </row>
    <row r="779" spans="1:19" ht="15.75" customHeight="1" x14ac:dyDescent="0.25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-9654540.1502584461</v>
      </c>
      <c r="R779" s="25">
        <f t="array" aca="1" ref="R779" ca="1">INDEX('Lorri 401b'!L:L,MATCH('Retirement Calculator'!A779,'Lorri 401b'!N:N,0),0)</f>
        <v>-15581118.287464451</v>
      </c>
      <c r="S779" s="25">
        <f t="shared" ca="1" si="787"/>
        <v>-25235658.437722899</v>
      </c>
    </row>
    <row r="780" spans="1:19" ht="15.75" customHeight="1" x14ac:dyDescent="0.25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-9703198.0124048851</v>
      </c>
      <c r="R780" s="25">
        <f t="array" aca="1" ref="R780" ca="1">INDEX('Lorri 401b'!L:L,MATCH('Retirement Calculator'!A780,'Lorri 401b'!N:N,0),0)</f>
        <v>-15667785.147608109</v>
      </c>
      <c r="S780" s="25">
        <f t="shared" ca="1" si="787"/>
        <v>-25370983.160012994</v>
      </c>
    </row>
    <row r="781" spans="1:19" ht="15.75" customHeight="1" x14ac:dyDescent="0.25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-9752058.6156436</v>
      </c>
      <c r="R781" s="25">
        <f t="array" aca="1" ref="R781" ca="1">INDEX('Lorri 401b'!L:L,MATCH('Retirement Calculator'!A781,'Lorri 401b'!N:N,0),0)</f>
        <v>-15754813.119669033</v>
      </c>
      <c r="S781" s="25">
        <f t="shared" ca="1" si="787"/>
        <v>-25506871.735312633</v>
      </c>
    </row>
    <row r="782" spans="1:19" ht="15.75" customHeight="1" x14ac:dyDescent="0.25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-9801122.8047291432</v>
      </c>
      <c r="R782" s="25">
        <f t="array" aca="1" ref="R782" ca="1">INDEX('Lorri 401b'!L:L,MATCH('Retirement Calculator'!A782,'Lorri 401b'!N:N,0),0)</f>
        <v>-15842203.708280211</v>
      </c>
      <c r="S782" s="25">
        <f t="shared" ca="1" si="787"/>
        <v>-25643326.513009354</v>
      </c>
    </row>
    <row r="783" spans="1:19" ht="15.75" customHeight="1" x14ac:dyDescent="0.25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-9850391.427935876</v>
      </c>
      <c r="R783" s="25">
        <f t="array" aca="1" ref="R783" ca="1">INDEX('Lorri 401b'!L:L,MATCH('Retirement Calculator'!A783,'Lorri 401b'!N:N,0),0)</f>
        <v>-15929958.424343936</v>
      </c>
      <c r="S783" s="25">
        <f t="shared" ca="1" si="787"/>
        <v>-25780349.852279812</v>
      </c>
    </row>
    <row r="784" spans="1:19" ht="15.75" customHeight="1" x14ac:dyDescent="0.25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-9899865.3370726369</v>
      </c>
      <c r="R784" s="25">
        <f t="array" aca="1" ref="R784" ca="1">INDEX('Lorri 401b'!L:L,MATCH('Retirement Calculator'!A784,'Lorri 401b'!N:N,0),0)</f>
        <v>-16018078.785057927</v>
      </c>
      <c r="S784" s="25">
        <f t="shared" ca="1" si="787"/>
        <v>-25917944.122130565</v>
      </c>
    </row>
    <row r="785" spans="1:19" ht="15.75" customHeight="1" x14ac:dyDescent="0.25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-9949545.3874974679</v>
      </c>
      <c r="R785" s="25">
        <f t="array" aca="1" ref="R785" ca="1">INDEX('Lorri 401b'!L:L,MATCH('Retirement Calculator'!A785,'Lorri 401b'!N:N,0),0)</f>
        <v>-16106566.313941559</v>
      </c>
      <c r="S785" s="25">
        <f t="shared" ca="1" si="787"/>
        <v>-26056111.701439027</v>
      </c>
    </row>
    <row r="786" spans="1:19" ht="15.75" customHeight="1" x14ac:dyDescent="0.25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-9999432.4381324016</v>
      </c>
      <c r="R786" s="25">
        <f t="array" aca="1" ref="R786" ca="1">INDEX('Lorri 401b'!L:L,MATCH('Retirement Calculator'!A786,'Lorri 401b'!N:N,0),0)</f>
        <v>-16195422.540862205</v>
      </c>
      <c r="S786" s="25">
        <f t="shared" ca="1" si="787"/>
        <v>-26194854.978994608</v>
      </c>
    </row>
    <row r="787" spans="1:19" ht="15.75" customHeight="1" x14ac:dyDescent="0.25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-10049527.351478314</v>
      </c>
      <c r="R787" s="25">
        <f t="array" aca="1" ref="R787" ca="1">INDEX('Lorri 401b'!L:L,MATCH('Retirement Calculator'!A787,'Lorri 401b'!N:N,0),0)</f>
        <v>-16284649.002061687</v>
      </c>
      <c r="S787" s="25">
        <f t="shared" ca="1" si="787"/>
        <v>-26334176.353540003</v>
      </c>
    </row>
    <row r="788" spans="1:19" ht="15.75" customHeight="1" x14ac:dyDescent="0.25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-10099830.993629836</v>
      </c>
      <c r="R788" s="25">
        <f t="array" aca="1" ref="R788" ca="1">INDEX('Lorri 401b'!L:L,MATCH('Retirement Calculator'!A788,'Lorri 401b'!N:N,0),0)</f>
        <v>-16374247.240182834</v>
      </c>
      <c r="S788" s="25">
        <f t="shared" ca="1" si="787"/>
        <v>-26474078.233812667</v>
      </c>
    </row>
    <row r="789" spans="1:19" ht="15.75" customHeight="1" x14ac:dyDescent="0.25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-10150344.23429032</v>
      </c>
      <c r="R789" s="25">
        <f t="array" aca="1" ref="R789" ca="1">INDEX('Lorri 401b'!L:L,MATCH('Retirement Calculator'!A789,'Lorri 401b'!N:N,0),0)</f>
        <v>-16464218.804296153</v>
      </c>
      <c r="S789" s="25">
        <f t="shared" ca="1" si="787"/>
        <v>-26614563.038586475</v>
      </c>
    </row>
    <row r="790" spans="1:19" ht="15.75" customHeight="1" x14ac:dyDescent="0.25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-10201067.946786892</v>
      </c>
      <c r="R790" s="25">
        <f t="array" aca="1" ref="R790" ca="1">INDEX('Lorri 401b'!L:L,MATCH('Retirement Calculator'!A790,'Lorri 401b'!N:N,0),0)</f>
        <v>-16554565.24992661</v>
      </c>
      <c r="S790" s="25">
        <f t="shared" ca="1" si="787"/>
        <v>-26755633.1967135</v>
      </c>
    </row>
    <row r="791" spans="1:19" ht="15.75" customHeight="1" x14ac:dyDescent="0.25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-10252003.008085532</v>
      </c>
      <c r="R791" s="25">
        <f t="array" aca="1" ref="R791" ca="1">INDEX('Lorri 401b'!L:L,MATCH('Retirement Calculator'!A791,'Lorri 401b'!N:N,0),0)</f>
        <v>-16645288.139080528</v>
      </c>
      <c r="S791" s="25">
        <f t="shared" ca="1" si="787"/>
        <v>-26897291.147166058</v>
      </c>
    </row>
    <row r="792" spans="1:19" ht="15.75" customHeight="1" x14ac:dyDescent="0.25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-10303150.29880625</v>
      </c>
      <c r="R792" s="25">
        <f t="array" aca="1" ref="R792" ca="1">INDEX('Lorri 401b'!L:L,MATCH('Retirement Calculator'!A792,'Lorri 401b'!N:N,0),0)</f>
        <v>-16736389.040272588</v>
      </c>
      <c r="S792" s="25">
        <f t="shared" ca="1" si="787"/>
        <v>-27039539.339078836</v>
      </c>
    </row>
    <row r="793" spans="1:19" ht="15.75" customHeight="1" x14ac:dyDescent="0.25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-10354510.703238305</v>
      </c>
      <c r="R793" s="25">
        <f t="array" aca="1" ref="R793" ca="1">INDEX('Lorri 401b'!L:L,MATCH('Retirement Calculator'!A793,'Lorri 401b'!N:N,0),0)</f>
        <v>-16827869.528552946</v>
      </c>
      <c r="S793" s="25">
        <f t="shared" ca="1" si="787"/>
        <v>-27182380.23179125</v>
      </c>
    </row>
    <row r="794" spans="1:19" ht="15.75" customHeight="1" x14ac:dyDescent="0.25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-10406085.109355493</v>
      </c>
      <c r="R794" s="25">
        <f t="array" aca="1" ref="R794" ca="1">INDEX('Lorri 401b'!L:L,MATCH('Retirement Calculator'!A794,'Lorri 401b'!N:N,0),0)</f>
        <v>-16919731.18553447</v>
      </c>
      <c r="S794" s="25">
        <f t="shared" ca="1" si="787"/>
        <v>-27325816.294889964</v>
      </c>
    </row>
    <row r="795" spans="1:19" ht="15.75" customHeight="1" x14ac:dyDescent="0.25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-10457874.408831501</v>
      </c>
      <c r="R795" s="25">
        <f t="array" aca="1" ref="R795" ca="1">INDEX('Lorri 401b'!L:L,MATCH('Retirement Calculator'!A795,'Lorri 401b'!N:N,0),0)</f>
        <v>-17011975.599420086</v>
      </c>
      <c r="S795" s="25">
        <f t="shared" ca="1" si="787"/>
        <v>-27469850.008251585</v>
      </c>
    </row>
    <row r="796" spans="1:19" ht="15.75" customHeight="1" x14ac:dyDescent="0.25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-10509879.497055328</v>
      </c>
      <c r="R796" s="25">
        <f t="array" aca="1" ref="R796" ca="1">INDEX('Lorri 401b'!L:L,MATCH('Retirement Calculator'!A796,'Lorri 401b'!N:N,0),0)</f>
        <v>-17104604.365030225</v>
      </c>
      <c r="S796" s="25">
        <f t="shared" ca="1" si="787"/>
        <v>-27614483.862085551</v>
      </c>
    </row>
    <row r="797" spans="1:19" ht="15.75" customHeight="1" x14ac:dyDescent="0.25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-10562101.273146752</v>
      </c>
      <c r="R797" s="25">
        <f t="array" aca="1" ref="R797" ca="1">INDEX('Lorri 401b'!L:L,MATCH('Retirement Calculator'!A797,'Lorri 401b'!N:N,0),0)</f>
        <v>-17197619.083830405</v>
      </c>
      <c r="S797" s="25">
        <f t="shared" ca="1" si="787"/>
        <v>-27759720.356977157</v>
      </c>
    </row>
    <row r="798" spans="1:19" ht="15.75" customHeight="1" x14ac:dyDescent="0.25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-10614540.639971891</v>
      </c>
      <c r="R798" s="25">
        <f t="array" aca="1" ref="R798" ca="1">INDEX('Lorri 401b'!L:L,MATCH('Retirement Calculator'!A798,'Lorri 401b'!N:N,0),0)</f>
        <v>-17291021.363958921</v>
      </c>
      <c r="S798" s="25">
        <f t="shared" ca="1" si="787"/>
        <v>-27905562.003930815</v>
      </c>
    </row>
    <row r="799" spans="1:19" ht="15.75" customHeight="1" x14ac:dyDescent="0.25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-10667198.504158802</v>
      </c>
      <c r="R799" s="25">
        <f t="array" aca="1" ref="R799" ca="1">INDEX('Lorri 401b'!L:L,MATCH('Retirement Calculator'!A799,'Lorri 401b'!N:N,0),0)</f>
        <v>-17384812.820254639</v>
      </c>
      <c r="S799" s="25">
        <f t="shared" ca="1" si="787"/>
        <v>-28052011.324413441</v>
      </c>
    </row>
    <row r="800" spans="1:19" ht="15.75" customHeight="1" x14ac:dyDescent="0.25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-10720075.776113158</v>
      </c>
      <c r="R800" s="25">
        <f t="array" aca="1" ref="R800" ca="1">INDEX('Lorri 401b'!L:L,MATCH('Retirement Calculator'!A800,'Lorri 401b'!N:N,0),0)</f>
        <v>-17478995.074284922</v>
      </c>
      <c r="S800" s="25">
        <f t="shared" ca="1" si="787"/>
        <v>-28199070.850398079</v>
      </c>
    </row>
    <row r="801" spans="1:19" ht="15.75" customHeight="1" x14ac:dyDescent="0.25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-10773173.370033991</v>
      </c>
      <c r="R801" s="25">
        <f t="array" aca="1" ref="R801" ca="1">INDEX('Lorri 401b'!L:L,MATCH('Retirement Calculator'!A801,'Lorri 401b'!N:N,0),0)</f>
        <v>-17573569.754373666</v>
      </c>
      <c r="S801" s="25">
        <f t="shared" ca="1" si="787"/>
        <v>-28346743.124407656</v>
      </c>
    </row>
    <row r="802" spans="1:19" ht="15.75" customHeight="1" x14ac:dyDescent="0.25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-10826492.203929493</v>
      </c>
      <c r="R802" s="25">
        <f t="array" aca="1" ref="R802" ca="1">INDEX('Lorri 401b'!L:L,MATCH('Retirement Calculator'!A802,'Lorri 401b'!N:N,0),0)</f>
        <v>-17668538.495629445</v>
      </c>
      <c r="S802" s="25">
        <f t="shared" ca="1" si="787"/>
        <v>-28495030.699558936</v>
      </c>
    </row>
    <row r="803" spans="1:19" ht="15.75" customHeight="1" x14ac:dyDescent="0.25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-10880033.199632894</v>
      </c>
      <c r="R803" s="25">
        <f t="array" aca="1" ref="R803" ca="1">INDEX('Lorri 401b'!L:L,MATCH('Retirement Calculator'!A803,'Lorri 401b'!N:N,0),0)</f>
        <v>-17763902.93997379</v>
      </c>
      <c r="S803" s="25">
        <f t="shared" ca="1" si="787"/>
        <v>-28643936.139606684</v>
      </c>
    </row>
    <row r="804" spans="1:19" ht="15.75" customHeight="1" x14ac:dyDescent="0.25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-10933797.282818392</v>
      </c>
      <c r="R804" s="25">
        <f t="array" aca="1" ref="R804" ca="1">INDEX('Lorri 401b'!L:L,MATCH('Retirement Calculator'!A804,'Lorri 401b'!N:N,0),0)</f>
        <v>-17859664.736169569</v>
      </c>
      <c r="S804" s="25">
        <f t="shared" ca="1" si="787"/>
        <v>-28793462.018987961</v>
      </c>
    </row>
    <row r="805" spans="1:19" ht="15.75" customHeight="1" x14ac:dyDescent="0.25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-10987785.383017164</v>
      </c>
      <c r="R805" s="25">
        <f t="array" aca="1" ref="R805" ca="1">INDEX('Lorri 401b'!L:L,MATCH('Retirement Calculator'!A805,'Lorri 401b'!N:N,0),0)</f>
        <v>-17955825.539849497</v>
      </c>
      <c r="S805" s="25">
        <f t="shared" ca="1" si="787"/>
        <v>-28943610.922866661</v>
      </c>
    </row>
    <row r="806" spans="1:19" ht="15.75" customHeight="1" x14ac:dyDescent="0.25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-11041998.43363343</v>
      </c>
      <c r="R806" s="25">
        <f t="array" aca="1" ref="R806" ca="1">INDEX('Lorri 401b'!L:L,MATCH('Retirement Calculator'!A806,'Lorri 401b'!N:N,0),0)</f>
        <v>-18052387.013544757</v>
      </c>
      <c r="S806" s="25">
        <f t="shared" ca="1" si="787"/>
        <v>-29094385.447178185</v>
      </c>
    </row>
    <row r="807" spans="1:19" ht="15.75" customHeight="1" x14ac:dyDescent="0.25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-11096437.371960597</v>
      </c>
      <c r="R807" s="25">
        <f t="array" aca="1" ref="R807" ca="1">INDEX('Lorri 401b'!L:L,MATCH('Retirement Calculator'!A807,'Lorri 401b'!N:N,0),0)</f>
        <v>-18149350.826713748</v>
      </c>
      <c r="S807" s="25">
        <f t="shared" ca="1" si="787"/>
        <v>-29245788.198674344</v>
      </c>
    </row>
    <row r="808" spans="1:19" ht="15.75" customHeight="1" x14ac:dyDescent="0.25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-11151103.139197461</v>
      </c>
      <c r="R808" s="25">
        <f t="array" aca="1" ref="R808" ca="1">INDEX('Lorri 401b'!L:L,MATCH('Retirement Calculator'!A808,'Lorri 401b'!N:N,0),0)</f>
        <v>-18246718.655770943</v>
      </c>
      <c r="S808" s="25">
        <f t="shared" ca="1" si="787"/>
        <v>-29397821.794968404</v>
      </c>
    </row>
    <row r="809" spans="1:19" ht="15.75" customHeight="1" x14ac:dyDescent="0.25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-11205996.680464478</v>
      </c>
      <c r="R809" s="25">
        <f t="array" aca="1" ref="R809" ca="1">INDEX('Lorri 401b'!L:L,MATCH('Retirement Calculator'!A809,'Lorri 401b'!N:N,0),0)</f>
        <v>-18344492.184115876</v>
      </c>
      <c r="S809" s="25">
        <f t="shared" ca="1" si="787"/>
        <v>-29550488.864580356</v>
      </c>
    </row>
    <row r="810" spans="1:19" ht="15.75" customHeight="1" x14ac:dyDescent="0.25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-11261118.944820108</v>
      </c>
      <c r="R810" s="25">
        <f t="array" aca="1" ref="R810" ca="1">INDEX('Lorri 401b'!L:L,MATCH('Retirement Calculator'!A810,'Lorri 401b'!N:N,0),0)</f>
        <v>-18442673.102162246</v>
      </c>
      <c r="S810" s="25">
        <f t="shared" ca="1" si="787"/>
        <v>-29703792.046982355</v>
      </c>
    </row>
    <row r="811" spans="1:19" ht="15.75" customHeight="1" x14ac:dyDescent="0.25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-11316470.885277219</v>
      </c>
      <c r="R811" s="25">
        <f t="array" aca="1" ref="R811" ca="1">INDEX('Lorri 401b'!L:L,MATCH('Retirement Calculator'!A811,'Lorri 401b'!N:N,0),0)</f>
        <v>-18541263.107367143</v>
      </c>
      <c r="S811" s="25">
        <f t="shared" ca="1" si="787"/>
        <v>-29857733.992644362</v>
      </c>
    </row>
    <row r="812" spans="1:19" ht="15.75" customHeight="1" x14ac:dyDescent="0.25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-11372053.458819568</v>
      </c>
      <c r="R812" s="25">
        <f t="array" aca="1" ref="R812" ca="1">INDEX('Lorri 401b'!L:L,MATCH('Retirement Calculator'!A812,'Lorri 401b'!N:N,0),0)</f>
        <v>-18640263.904260393</v>
      </c>
      <c r="S812" s="25">
        <f t="shared" ca="1" si="787"/>
        <v>-30012317.363079961</v>
      </c>
    </row>
    <row r="813" spans="1:19" ht="15.75" customHeight="1" x14ac:dyDescent="0.25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-11427867.626418345</v>
      </c>
      <c r="R813" s="25">
        <f t="array" aca="1" ref="R813" ca="1">INDEX('Lorri 401b'!L:L,MATCH('Retirement Calculator'!A813,'Lorri 401b'!N:N,0),0)</f>
        <v>-18739677.204474032</v>
      </c>
      <c r="S813" s="25">
        <f t="shared" ca="1" si="787"/>
        <v>-30167544.830892377</v>
      </c>
    </row>
    <row r="814" spans="1:19" ht="15.75" customHeight="1" x14ac:dyDescent="0.25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-11483914.353048783</v>
      </c>
      <c r="R814" s="25">
        <f t="array" aca="1" ref="R814" ca="1">INDEX('Lorri 401b'!L:L,MATCH('Retirement Calculator'!A814,'Lorri 401b'!N:N,0),0)</f>
        <v>-18839504.726771895</v>
      </c>
      <c r="S814" s="25">
        <f t="shared" ca="1" si="787"/>
        <v>-30323419.079820678</v>
      </c>
    </row>
    <row r="815" spans="1:19" ht="15.75" customHeight="1" x14ac:dyDescent="0.25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-11540194.607706847</v>
      </c>
      <c r="R815" s="25">
        <f t="array" aca="1" ref="R815" ca="1">INDEX('Lorri 401b'!L:L,MATCH('Retirement Calculator'!A815,'Lorri 401b'!N:N,0),0)</f>
        <v>-18939748.197079334</v>
      </c>
      <c r="S815" s="25">
        <f t="shared" ca="1" si="787"/>
        <v>-30479942.804786183</v>
      </c>
    </row>
    <row r="816" spans="1:19" ht="15.75" customHeight="1" x14ac:dyDescent="0.25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-11596709.363425987</v>
      </c>
      <c r="R816" s="25">
        <f t="array" aca="1" ref="R816" ca="1">INDEX('Lorri 401b'!L:L,MATCH('Retirement Calculator'!A816,'Lorri 401b'!N:N,0),0)</f>
        <v>-19040409.348513052</v>
      </c>
      <c r="S816" s="25">
        <f t="shared" ca="1" si="787"/>
        <v>-30637118.711939037</v>
      </c>
    </row>
    <row r="817" spans="1:19" ht="15.75" customHeight="1" x14ac:dyDescent="0.25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-11653459.597293956</v>
      </c>
      <c r="R817" s="25">
        <f t="array" aca="1" ref="R817" ca="1">INDEX('Lorri 401b'!L:L,MATCH('Retirement Calculator'!A817,'Lorri 401b'!N:N,0),0)</f>
        <v>-19141489.921411078</v>
      </c>
      <c r="S817" s="25">
        <f t="shared" ca="1" si="787"/>
        <v>-30794949.518705033</v>
      </c>
    </row>
    <row r="818" spans="1:19" ht="15.75" customHeight="1" x14ac:dyDescent="0.25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-11710446.29046971</v>
      </c>
      <c r="R818" s="25">
        <f t="array" aca="1" ref="R818" ca="1">INDEX('Lorri 401b'!L:L,MATCH('Retirement Calculator'!A818,'Lorri 401b'!N:N,0),0)</f>
        <v>-19242991.663362846</v>
      </c>
      <c r="S818" s="25">
        <f t="shared" ca="1" si="787"/>
        <v>-30953437.953832556</v>
      </c>
    </row>
    <row r="819" spans="1:19" ht="15.75" customHeight="1" x14ac:dyDescent="0.25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-11767670.428200362</v>
      </c>
      <c r="R819" s="25">
        <f t="array" aca="1" ref="R819" ca="1">INDEX('Lorri 401b'!L:L,MATCH('Retirement Calculator'!A819,'Lorri 401b'!N:N,0),0)</f>
        <v>-19344916.329239413</v>
      </c>
      <c r="S819" s="25">
        <f t="shared" ca="1" si="787"/>
        <v>-31112586.757439777</v>
      </c>
    </row>
    <row r="820" spans="1:19" ht="15.75" customHeight="1" x14ac:dyDescent="0.25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-11825132.999838226</v>
      </c>
      <c r="R820" s="25">
        <f t="array" aca="1" ref="R820" ca="1">INDEX('Lorri 401b'!L:L,MATCH('Retirement Calculator'!A820,'Lorri 401b'!N:N,0),0)</f>
        <v>-19447265.681223799</v>
      </c>
      <c r="S820" s="25">
        <f t="shared" ca="1" si="787"/>
        <v>-31272398.681062024</v>
      </c>
    </row>
    <row r="821" spans="1:19" ht="15.75" customHeight="1" x14ac:dyDescent="0.25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-11882834.998857914</v>
      </c>
      <c r="R821" s="25">
        <f t="array" aca="1" ref="R821" ca="1">INDEX('Lorri 401b'!L:L,MATCH('Retirement Calculator'!A821,'Lorri 401b'!N:N,0),0)</f>
        <v>-19550041.488841452</v>
      </c>
      <c r="S821" s="25">
        <f t="shared" ca="1" si="787"/>
        <v>-31432876.487699367</v>
      </c>
    </row>
    <row r="822" spans="1:19" ht="15.75" customHeight="1" x14ac:dyDescent="0.25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-11940777.422873516</v>
      </c>
      <c r="R822" s="25">
        <f t="array" aca="1" ref="R822" ca="1">INDEX('Lorri 401b'!L:L,MATCH('Retirement Calculator'!A822,'Lorri 401b'!N:N,0),0)</f>
        <v>-19653245.528990846</v>
      </c>
      <c r="S822" s="25">
        <f t="shared" ca="1" si="787"/>
        <v>-31594022.951864362</v>
      </c>
    </row>
    <row r="823" spans="1:19" ht="15.75" customHeight="1" x14ac:dyDescent="0.25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-11998961.27365585</v>
      </c>
      <c r="R823" s="25">
        <f t="array" aca="1" ref="R823" ca="1">INDEX('Lorri 401b'!L:L,MATCH('Retirement Calculator'!A823,'Lorri 401b'!N:N,0),0)</f>
        <v>-19756879.585974198</v>
      </c>
      <c r="S823" s="25">
        <f t="shared" ca="1" si="787"/>
        <v>-31755840.859630048</v>
      </c>
    </row>
    <row r="824" spans="1:19" ht="15.75" customHeight="1" x14ac:dyDescent="0.25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-12057387.557149777</v>
      </c>
      <c r="R824" s="25">
        <f t="array" aca="1" ref="R824" ca="1">INDEX('Lorri 401b'!L:L,MATCH('Retirement Calculator'!A824,'Lorri 401b'!N:N,0),0)</f>
        <v>-19860945.451528311</v>
      </c>
      <c r="S824" s="25">
        <f t="shared" ca="1" si="787"/>
        <v>-31918333.008678086</v>
      </c>
    </row>
    <row r="825" spans="1:19" ht="15.75" customHeight="1" x14ac:dyDescent="0.25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-12116057.283491597</v>
      </c>
      <c r="R825" s="25">
        <f t="array" aca="1" ref="R825" ca="1">INDEX('Lorri 401b'!L:L,MATCH('Retirement Calculator'!A825,'Lorri 401b'!N:N,0),0)</f>
        <v>-19965444.924855568</v>
      </c>
      <c r="S825" s="25">
        <f t="shared" ca="1" si="787"/>
        <v>-32081502.208347164</v>
      </c>
    </row>
    <row r="826" spans="1:19" ht="15.75" customHeight="1" x14ac:dyDescent="0.25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-12174971.467026506</v>
      </c>
      <c r="R826" s="25">
        <f t="array" aca="1" ref="R826" ca="1">INDEX('Lorri 401b'!L:L,MATCH('Retirement Calculator'!A826,'Lorri 401b'!N:N,0),0)</f>
        <v>-20070379.812655021</v>
      </c>
      <c r="S826" s="25">
        <f t="shared" ca="1" si="787"/>
        <v>-32245351.279681526</v>
      </c>
    </row>
    <row r="827" spans="1:19" ht="15.75" customHeight="1" x14ac:dyDescent="0.25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-12234131.126326144</v>
      </c>
      <c r="R827" s="25">
        <f t="array" aca="1" ref="R827" ca="1">INDEX('Lorri 401b'!L:L,MATCH('Retirement Calculator'!A827,'Lorri 401b'!N:N,0),0)</f>
        <v>-20175751.929153636</v>
      </c>
      <c r="S827" s="25">
        <f t="shared" ca="1" si="787"/>
        <v>-32409883.05547978</v>
      </c>
    </row>
    <row r="828" spans="1:19" ht="15.75" customHeight="1" x14ac:dyDescent="0.25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-12293537.284206197</v>
      </c>
      <c r="R828" s="25">
        <f t="array" aca="1" ref="R828" ca="1">INDEX('Lorri 401b'!L:L,MATCH('Retirement Calculator'!A828,'Lorri 401b'!N:N,0),0)</f>
        <v>-20281563.096137665</v>
      </c>
      <c r="S828" s="25">
        <f t="shared" ca="1" si="787"/>
        <v>-32575100.380343862</v>
      </c>
    </row>
    <row r="829" spans="1:19" ht="15.75" customHeight="1" x14ac:dyDescent="0.25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-12353190.967744084</v>
      </c>
      <c r="R829" s="25">
        <f t="array" aca="1" ref="R829" ca="1">INDEX('Lorri 401b'!L:L,MATCH('Retirement Calculator'!A829,'Lorri 401b'!N:N,0),0)</f>
        <v>-20387815.142984126</v>
      </c>
      <c r="S829" s="25">
        <f t="shared" ca="1" si="787"/>
        <v>-32741006.110728212</v>
      </c>
    </row>
    <row r="830" spans="1:19" ht="15.75" customHeight="1" x14ac:dyDescent="0.25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-12413093.208296712</v>
      </c>
      <c r="R830" s="25">
        <f t="array" aca="1" ref="R830" ca="1">INDEX('Lorri 401b'!L:L,MATCH('Retirement Calculator'!A830,'Lorri 401b'!N:N,0),0)</f>
        <v>-20494509.906692449</v>
      </c>
      <c r="S830" s="25">
        <f t="shared" ca="1" si="787"/>
        <v>-32907603.114989161</v>
      </c>
    </row>
    <row r="831" spans="1:19" ht="15.75" customHeight="1" x14ac:dyDescent="0.25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-12473245.04151831</v>
      </c>
      <c r="R831" s="25">
        <f t="array" aca="1" ref="R831" ca="1">INDEX('Lorri 401b'!L:L,MATCH('Retirement Calculator'!A831,'Lorri 401b'!N:N,0),0)</f>
        <v>-20601649.231916223</v>
      </c>
      <c r="S831" s="25">
        <f t="shared" ca="1" si="787"/>
        <v>-33074894.273434535</v>
      </c>
    </row>
    <row r="832" spans="1:19" ht="15.75" customHeight="1" x14ac:dyDescent="0.25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-12533647.50737833</v>
      </c>
      <c r="R832" s="25">
        <f t="array" aca="1" ref="R832" ca="1">INDEX('Lorri 401b'!L:L,MATCH('Retirement Calculator'!A832,'Lorri 401b'!N:N,0),0)</f>
        <v>-20709234.970995095</v>
      </c>
      <c r="S832" s="25">
        <f t="shared" ca="1" si="787"/>
        <v>-33242882.478373423</v>
      </c>
    </row>
    <row r="833" spans="1:19" ht="15.75" customHeight="1" x14ac:dyDescent="0.25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-12594301.650179435</v>
      </c>
      <c r="R833" s="25">
        <f t="array" aca="1" ref="R833" ca="1">INDEX('Lorri 401b'!L:L,MATCH('Retirement Calculator'!A833,'Lorri 401b'!N:N,0),0)</f>
        <v>-20817268.983986795</v>
      </c>
      <c r="S833" s="25">
        <f t="shared" ca="1" si="787"/>
        <v>-33411570.63416623</v>
      </c>
    </row>
    <row r="834" spans="1:19" ht="15.75" customHeight="1" x14ac:dyDescent="0.25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-12655208.518575544</v>
      </c>
      <c r="R834" s="25">
        <f t="array" aca="1" ref="R834" ca="1">INDEX('Lorri 401b'!L:L,MATCH('Retirement Calculator'!A834,'Lorri 401b'!N:N,0),0)</f>
        <v>-20925753.138699293</v>
      </c>
      <c r="S834" s="25">
        <f t="shared" ca="1" si="787"/>
        <v>-33580961.657274835</v>
      </c>
    </row>
    <row r="835" spans="1:19" ht="15.75" customHeight="1" x14ac:dyDescent="0.25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-12716369.16558997</v>
      </c>
      <c r="R835" s="25">
        <f t="array" aca="1" ref="R835" ca="1">INDEX('Lorri 401b'!L:L,MATCH('Retirement Calculator'!A835,'Lorri 401b'!N:N,0),0)</f>
        <v>-21034689.310723096</v>
      </c>
      <c r="S835" s="25">
        <f t="shared" ca="1" si="787"/>
        <v>-33751058.476313069</v>
      </c>
    </row>
    <row r="836" spans="1:19" ht="15.75" customHeight="1" x14ac:dyDescent="0.25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-12777784.648633622</v>
      </c>
      <c r="R836" s="25">
        <f t="array" aca="1" ref="R836" ca="1">INDEX('Lorri 401b'!L:L,MATCH('Retirement Calculator'!A836,'Lorri 401b'!N:N,0),0)</f>
        <v>-21144079.383463662</v>
      </c>
      <c r="S836" s="25">
        <f t="shared" ca="1" si="787"/>
        <v>-33921864.03209728</v>
      </c>
    </row>
    <row r="837" spans="1:19" ht="15.75" customHeight="1" x14ac:dyDescent="0.25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-12839456.029523289</v>
      </c>
      <c r="R837" s="25">
        <f t="array" aca="1" ref="R837" ca="1">INDEX('Lorri 401b'!L:L,MATCH('Retirement Calculator'!A837,'Lorri 401b'!N:N,0),0)</f>
        <v>-21253925.248173982</v>
      </c>
      <c r="S837" s="25">
        <f t="shared" ca="1" si="787"/>
        <v>-34093381.277697273</v>
      </c>
    </row>
    <row r="838" spans="1:19" ht="15.75" customHeight="1" x14ac:dyDescent="0.25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-12901384.374499997</v>
      </c>
      <c r="R838" s="25">
        <f t="array" aca="1" ref="R838" ca="1">INDEX('Lorri 401b'!L:L,MATCH('Retirement Calculator'!A838,'Lorri 401b'!N:N,0),0)</f>
        <v>-21364228.803987261</v>
      </c>
      <c r="S838" s="25">
        <f t="shared" ca="1" si="787"/>
        <v>-34265613.178487256</v>
      </c>
    </row>
    <row r="839" spans="1:19" ht="15.75" customHeight="1" x14ac:dyDescent="0.25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-12963570.754247442</v>
      </c>
      <c r="R839" s="25">
        <f t="array" aca="1" ref="R839" ca="1">INDEX('Lorri 401b'!L:L,MATCH('Retirement Calculator'!A839,'Lorri 401b'!N:N,0),0)</f>
        <v>-21474991.957949761</v>
      </c>
      <c r="S839" s="25">
        <f t="shared" ca="1" si="787"/>
        <v>-34438562.712197199</v>
      </c>
    </row>
    <row r="840" spans="1:19" ht="15.75" customHeight="1" x14ac:dyDescent="0.25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-13026016.243910501</v>
      </c>
      <c r="R840" s="25">
        <f t="array" aca="1" ref="R840" ca="1">INDEX('Lorri 401b'!L:L,MATCH('Retirement Calculator'!A840,'Lorri 401b'!N:N,0),0)</f>
        <v>-21586216.625053775</v>
      </c>
      <c r="S840" s="25">
        <f t="shared" ca="1" si="787"/>
        <v>-34612232.868964277</v>
      </c>
    </row>
    <row r="841" spans="1:19" ht="15.75" customHeight="1" x14ac:dyDescent="0.25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-13088721.923113823</v>
      </c>
      <c r="R841" s="25">
        <f t="array" aca="1" ref="R841" ca="1">INDEX('Lorri 401b'!L:L,MATCH('Retirement Calculator'!A841,'Lorri 401b'!N:N,0),0)</f>
        <v>-21697904.728270721</v>
      </c>
      <c r="S841" s="25">
        <f t="shared" ca="1" si="787"/>
        <v>-34786626.651384547</v>
      </c>
    </row>
    <row r="842" spans="1:19" ht="15.75" customHeight="1" x14ac:dyDescent="0.25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-13151688.875980493</v>
      </c>
      <c r="R842" s="25">
        <f t="array" aca="1" ref="R842" ca="1">INDEX('Lorri 401b'!L:L,MATCH('Retirement Calculator'!A842,'Lorri 401b'!N:N,0),0)</f>
        <v>-21810058.198584404</v>
      </c>
      <c r="S842" s="25">
        <f t="shared" ca="1" si="787"/>
        <v>-34961747.074564897</v>
      </c>
    </row>
    <row r="843" spans="1:19" ht="15.75" customHeight="1" x14ac:dyDescent="0.25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-13214918.191150773</v>
      </c>
      <c r="R843" s="25">
        <f t="array" aca="1" ref="R843" ca="1">INDEX('Lorri 401b'!L:L,MATCH('Retirement Calculator'!A843,'Lorri 401b'!N:N,0),0)</f>
        <v>-21922678.975024395</v>
      </c>
      <c r="S843" s="25">
        <f t="shared" ca="1" si="787"/>
        <v>-35137597.166175172</v>
      </c>
    </row>
    <row r="844" spans="1:19" ht="15.75" customHeight="1" x14ac:dyDescent="0.25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-13278410.961800929</v>
      </c>
      <c r="R844" s="25">
        <f t="array" aca="1" ref="R844" ca="1">INDEX('Lorri 401b'!L:L,MATCH('Retirement Calculator'!A844,'Lorri 401b'!N:N,0),0)</f>
        <v>-22035769.004699551</v>
      </c>
      <c r="S844" s="25">
        <f t="shared" ca="1" si="787"/>
        <v>-35314179.966500476</v>
      </c>
    </row>
    <row r="845" spans="1:19" ht="15.75" customHeight="1" x14ac:dyDescent="0.25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-13342168.285662128</v>
      </c>
      <c r="R845" s="25">
        <f t="array" aca="1" ref="R845" ca="1">INDEX('Lorri 401b'!L:L,MATCH('Retirement Calculator'!A845,'Lorri 401b'!N:N,0),0)</f>
        <v>-22149330.242831688</v>
      </c>
      <c r="S845" s="25">
        <f t="shared" ca="1" si="787"/>
        <v>-35491498.528493814</v>
      </c>
    </row>
    <row r="846" spans="1:19" ht="15.75" customHeight="1" x14ac:dyDescent="0.25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-13406191.265039414</v>
      </c>
      <c r="R846" s="25">
        <f t="array" aca="1" ref="R846" ca="1">INDEX('Lorri 401b'!L:L,MATCH('Retirement Calculator'!A846,'Lorri 401b'!N:N,0),0)</f>
        <v>-22263364.652789377</v>
      </c>
      <c r="S846" s="25">
        <f t="shared" ca="1" si="787"/>
        <v>-35669555.917828791</v>
      </c>
    </row>
    <row r="847" spans="1:19" ht="15.75" customHeight="1" x14ac:dyDescent="0.25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-13470481.006830772</v>
      </c>
      <c r="R847" s="25">
        <f t="array" aca="1" ref="R847" ca="1">INDEX('Lorri 401b'!L:L,MATCH('Retirement Calculator'!A847,'Lorri 401b'!N:N,0),0)</f>
        <v>-22377874.206121888</v>
      </c>
      <c r="S847" s="25">
        <f t="shared" ca="1" si="787"/>
        <v>-35848355.212952659</v>
      </c>
    </row>
    <row r="848" spans="1:19" ht="15.75" customHeight="1" x14ac:dyDescent="0.25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-13535038.622546261</v>
      </c>
      <c r="R848" s="25">
        <f t="array" aca="1" ref="R848" ca="1">INDEX('Lorri 401b'!L:L,MATCH('Retirement Calculator'!A848,'Lorri 401b'!N:N,0),0)</f>
        <v>-22492860.882593285</v>
      </c>
      <c r="S848" s="25">
        <f t="shared" ca="1" si="787"/>
        <v>-36027899.505139545</v>
      </c>
    </row>
    <row r="849" spans="1:19" ht="15.75" customHeight="1" x14ac:dyDescent="0.25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-13599865.228327231</v>
      </c>
      <c r="R849" s="25">
        <f t="array" aca="1" ref="R849" ca="1">INDEX('Lorri 401b'!L:L,MATCH('Retirement Calculator'!A849,'Lorri 401b'!N:N,0),0)</f>
        <v>-22608326.670216646</v>
      </c>
      <c r="S849" s="25">
        <f t="shared" ca="1" si="787"/>
        <v>-36208191.898543879</v>
      </c>
    </row>
    <row r="850" spans="1:19" ht="15.75" customHeight="1" x14ac:dyDescent="0.25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-13664961.944965623</v>
      </c>
      <c r="R850" s="25">
        <f t="array" aca="1" ref="R850" ca="1">INDEX('Lorri 401b'!L:L,MATCH('Retirement Calculator'!A850,'Lorri 401b'!N:N,0),0)</f>
        <v>-22724273.565288436</v>
      </c>
      <c r="S850" s="25">
        <f t="shared" ca="1" si="787"/>
        <v>-36389235.510254055</v>
      </c>
    </row>
    <row r="851" spans="1:19" ht="15.75" customHeight="1" x14ac:dyDescent="0.25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-13730329.897923341</v>
      </c>
      <c r="R851" s="25">
        <f t="array" aca="1" ref="R851" ca="1">INDEX('Lorri 401b'!L:L,MATCH('Retirement Calculator'!A851,'Lorri 401b'!N:N,0),0)</f>
        <v>-22840703.572423026</v>
      </c>
      <c r="S851" s="25">
        <f t="shared" ca="1" si="787"/>
        <v>-36571033.470346369</v>
      </c>
    </row>
    <row r="852" spans="1:19" ht="15.75" customHeight="1" x14ac:dyDescent="0.25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-13795970.217351716</v>
      </c>
      <c r="R852" s="25">
        <f t="array" aca="1" ref="R852" ca="1">INDEX('Lorri 401b'!L:L,MATCH('Retirement Calculator'!A852,'Lorri 401b'!N:N,0),0)</f>
        <v>-22957618.704587344</v>
      </c>
      <c r="S852" s="25">
        <f t="shared" ca="1" si="787"/>
        <v>-36753588.92193906</v>
      </c>
    </row>
    <row r="853" spans="1:19" ht="15.75" customHeight="1" x14ac:dyDescent="0.25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-13861884.038111042</v>
      </c>
      <c r="R853" s="25">
        <f t="array" aca="1" ref="R853" ca="1">INDEX('Lorri 401b'!L:L,MATCH('Retirement Calculator'!A853,'Lorri 401b'!N:N,0),0)</f>
        <v>-23075020.983135678</v>
      </c>
      <c r="S853" s="25">
        <f t="shared" ca="1" si="787"/>
        <v>-36936905.021246716</v>
      </c>
    </row>
    <row r="854" spans="1:19" ht="15.75" customHeight="1" x14ac:dyDescent="0.25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-13928072.499790199</v>
      </c>
      <c r="R854" s="25">
        <f t="array" aca="1" ref="R854" ca="1">INDEX('Lorri 401b'!L:L,MATCH('Retirement Calculator'!A854,'Lorri 401b'!N:N,0),0)</f>
        <v>-23192912.43784463</v>
      </c>
      <c r="S854" s="25">
        <f t="shared" ca="1" si="787"/>
        <v>-37120984.937634826</v>
      </c>
    </row>
    <row r="855" spans="1:19" ht="15.75" customHeight="1" x14ac:dyDescent="0.25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-13994536.746726353</v>
      </c>
      <c r="R855" s="25">
        <f t="array" aca="1" ref="R855" ca="1">INDEX('Lorri 401b'!L:L,MATCH('Retirement Calculator'!A855,'Lorri 401b'!N:N,0),0)</f>
        <v>-23311295.106948204</v>
      </c>
      <c r="S855" s="25">
        <f t="shared" ca="1" si="787"/>
        <v>-37305831.853674561</v>
      </c>
    </row>
    <row r="856" spans="1:19" ht="15.75" customHeight="1" x14ac:dyDescent="0.25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-14061277.928024741</v>
      </c>
      <c r="R856" s="25">
        <f t="array" aca="1" ref="R856" ca="1">INDEX('Lorri 401b'!L:L,MATCH('Retirement Calculator'!A856,'Lorri 401b'!N:N,0),0)</f>
        <v>-23430171.037173044</v>
      </c>
      <c r="S856" s="25">
        <f t="shared" ca="1" si="787"/>
        <v>-37491448.965197787</v>
      </c>
    </row>
    <row r="857" spans="1:19" ht="15.75" customHeight="1" x14ac:dyDescent="0.25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-14128297.197578538</v>
      </c>
      <c r="R857" s="25">
        <f t="array" aca="1" ref="R857" ca="1">INDEX('Lorri 401b'!L:L,MATCH('Retirement Calculator'!A857,'Lorri 401b'!N:N,0),0)</f>
        <v>-23549542.283773821</v>
      </c>
      <c r="S857" s="25">
        <f t="shared" ca="1" si="787"/>
        <v>-37677839.481352359</v>
      </c>
    </row>
    <row r="858" spans="1:19" ht="15.75" customHeight="1" x14ac:dyDescent="0.25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-14195595.714088811</v>
      </c>
      <c r="R858" s="25">
        <f t="array" aca="1" ref="R858" ca="1">INDEX('Lorri 401b'!L:L,MATCH('Retirement Calculator'!A858,'Lorri 401b'!N:N,0),0)</f>
        <v>-23669410.910568766</v>
      </c>
      <c r="S858" s="25">
        <f t="shared" ca="1" si="787"/>
        <v>-37865006.624657579</v>
      </c>
    </row>
    <row r="859" spans="1:19" ht="15.75" customHeight="1" x14ac:dyDescent="0.25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-14263174.641084542</v>
      </c>
      <c r="R859" s="25">
        <f t="array" aca="1" ref="R859" ca="1">INDEX('Lorri 401b'!L:L,MATCH('Retirement Calculator'!A859,'Lorri 401b'!N:N,0),0)</f>
        <v>-23789778.989975359</v>
      </c>
      <c r="S859" s="25">
        <f t="shared" ca="1" si="787"/>
        <v>-38052953.6310599</v>
      </c>
    </row>
    <row r="860" spans="1:19" ht="15.75" customHeight="1" x14ac:dyDescent="0.25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-14331035.146942755</v>
      </c>
      <c r="R860" s="25">
        <f t="array" aca="1" ref="R860" ca="1">INDEX('Lorri 401b'!L:L,MATCH('Retirement Calculator'!A860,'Lorri 401b'!N:N,0),0)</f>
        <v>-23910648.603046145</v>
      </c>
      <c r="S860" s="25">
        <f t="shared" ca="1" si="787"/>
        <v>-38241683.749988899</v>
      </c>
    </row>
    <row r="861" spans="1:19" ht="15.75" customHeight="1" x14ac:dyDescent="0.25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-14399178.404908711</v>
      </c>
      <c r="R861" s="25">
        <f t="array" aca="1" ref="R861" ca="1">INDEX('Lorri 401b'!L:L,MATCH('Retirement Calculator'!A861,'Lorri 401b'!N:N,0),0)</f>
        <v>-24032021.839504726</v>
      </c>
      <c r="S861" s="25">
        <f t="shared" ca="1" si="787"/>
        <v>-38431200.244413435</v>
      </c>
    </row>
    <row r="862" spans="1:19" ht="15.75" customHeight="1" x14ac:dyDescent="0.25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-14467605.593116192</v>
      </c>
      <c r="R862" s="25">
        <f t="array" aca="1" ref="R862" ca="1">INDEX('Lorri 401b'!L:L,MATCH('Retirement Calculator'!A862,'Lorri 401b'!N:N,0),0)</f>
        <v>-24153900.797781885</v>
      </c>
      <c r="S862" s="25">
        <f t="shared" ca="1" si="787"/>
        <v>-38621506.390898079</v>
      </c>
    </row>
    <row r="863" spans="1:19" ht="15.75" customHeight="1" x14ac:dyDescent="0.25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-14536317.894607872</v>
      </c>
      <c r="R863" s="25">
        <f t="array" aca="1" ref="R863" ca="1">INDEX('Lorri 401b'!L:L,MATCH('Retirement Calculator'!A863,'Lorri 401b'!N:N,0),0)</f>
        <v>-24276287.585051864</v>
      </c>
      <c r="S863" s="25">
        <f t="shared" ca="1" si="787"/>
        <v>-38812605.479659736</v>
      </c>
    </row>
    <row r="864" spans="1:19" ht="15.75" customHeight="1" x14ac:dyDescent="0.25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-14605316.497355767</v>
      </c>
      <c r="R864" s="25">
        <f t="array" aca="1" ref="R864" ca="1">INDEX('Lorri 401b'!L:L,MATCH('Retirement Calculator'!A864,'Lorri 401b'!N:N,0),0)</f>
        <v>-24399184.317268804</v>
      </c>
      <c r="S864" s="25">
        <f t="shared" ca="1" si="787"/>
        <v>-39004500.81462457</v>
      </c>
    </row>
    <row r="865" spans="1:19" ht="15.75" customHeight="1" x14ac:dyDescent="0.25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-14674602.594281778</v>
      </c>
      <c r="R865" s="25">
        <f t="array" aca="1" ref="R865" ca="1">INDEX('Lorri 401b'!L:L,MATCH('Retirement Calculator'!A865,'Lorri 401b'!N:N,0),0)</f>
        <v>-24522593.11920331</v>
      </c>
      <c r="S865" s="25">
        <f t="shared" ca="1" si="787"/>
        <v>-39197195.713485092</v>
      </c>
    </row>
    <row r="866" spans="1:19" ht="15.75" customHeight="1" x14ac:dyDescent="0.25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-14744177.383278314</v>
      </c>
      <c r="R866" s="25">
        <f t="array" aca="1" ref="R866" ca="1">INDEX('Lorri 401b'!L:L,MATCH('Retirement Calculator'!A866,'Lorri 401b'!N:N,0),0)</f>
        <v>-24646516.124479212</v>
      </c>
      <c r="S866" s="25">
        <f t="shared" ca="1" si="787"/>
        <v>-39390693.50775753</v>
      </c>
    </row>
    <row r="867" spans="1:19" ht="15.75" customHeight="1" x14ac:dyDescent="0.25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-14814042.067229001</v>
      </c>
      <c r="R867" s="25">
        <f t="array" aca="1" ref="R867" ca="1">INDEX('Lorri 401b'!L:L,MATCH('Retirement Calculator'!A867,'Lorri 401b'!N:N,0),0)</f>
        <v>-24770955.475610431</v>
      </c>
      <c r="S867" s="25">
        <f t="shared" ca="1" si="787"/>
        <v>-39584997.54283943</v>
      </c>
    </row>
    <row r="868" spans="1:19" ht="15.75" customHeight="1" x14ac:dyDescent="0.25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-14884197.854029482</v>
      </c>
      <c r="R868" s="25">
        <f t="array" aca="1" ref="R868" ca="1">INDEX('Lorri 401b'!L:L,MATCH('Retirement Calculator'!A868,'Lorri 401b'!N:N,0),0)</f>
        <v>-24895913.324038029</v>
      </c>
      <c r="S868" s="25">
        <f t="shared" ca="1" si="787"/>
        <v>-39780111.178067513</v>
      </c>
    </row>
    <row r="869" spans="1:19" ht="15.75" customHeight="1" x14ac:dyDescent="0.25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-14954645.956608299</v>
      </c>
      <c r="R869" s="25">
        <f t="array" aca="1" ref="R869" ca="1">INDEX('Lorri 401b'!L:L,MATCH('Retirement Calculator'!A869,'Lorri 401b'!N:N,0),0)</f>
        <v>-25021391.830167409</v>
      </c>
      <c r="S869" s="25">
        <f t="shared" ca="1" si="787"/>
        <v>-39976037.786775708</v>
      </c>
    </row>
    <row r="870" spans="1:19" ht="15.75" customHeight="1" x14ac:dyDescent="0.25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-15025387.592947861</v>
      </c>
      <c r="R870" s="25">
        <f t="array" aca="1" ref="R870" ca="1">INDEX('Lorri 401b'!L:L,MATCH('Retirement Calculator'!A870,'Lorri 401b'!N:N,0),0)</f>
        <v>-25147393.163405661</v>
      </c>
      <c r="S870" s="25">
        <f t="shared" ca="1" si="787"/>
        <v>-40172780.75635352</v>
      </c>
    </row>
    <row r="871" spans="1:19" ht="15.75" customHeight="1" x14ac:dyDescent="0.25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-15096423.986105505</v>
      </c>
      <c r="R871" s="25">
        <f t="array" aca="1" ref="R871" ca="1">INDEX('Lorri 401b'!L:L,MATCH('Retirement Calculator'!A871,'Lorri 401b'!N:N,0),0)</f>
        <v>-25273919.502199072</v>
      </c>
      <c r="S871" s="25">
        <f t="shared" ca="1" si="787"/>
        <v>-40370343.488304578</v>
      </c>
    </row>
    <row r="872" spans="1:19" ht="15.75" customHeight="1" x14ac:dyDescent="0.25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-15167756.364234639</v>
      </c>
      <c r="R872" s="25">
        <f t="array" aca="1" ref="R872" ca="1">INDEX('Lorri 401b'!L:L,MATCH('Retirement Calculator'!A872,'Lorri 401b'!N:N,0),0)</f>
        <v>-25400973.03407079</v>
      </c>
      <c r="S872" s="25">
        <f t="shared" ca="1" si="787"/>
        <v>-40568729.398305431</v>
      </c>
    </row>
    <row r="873" spans="1:19" ht="15.75" customHeight="1" x14ac:dyDescent="0.25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-15239385.960605979</v>
      </c>
      <c r="R873" s="25">
        <f t="array" aca="1" ref="R873" ca="1">INDEX('Lorri 401b'!L:L,MATCH('Retirement Calculator'!A873,'Lorri 401b'!N:N,0),0)</f>
        <v>-25528555.955658641</v>
      </c>
      <c r="S873" s="25">
        <f t="shared" ca="1" si="787"/>
        <v>-40767941.916264623</v>
      </c>
    </row>
    <row r="874" spans="1:19" ht="15.75" customHeight="1" x14ac:dyDescent="0.25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-15311314.013628865</v>
      </c>
      <c r="R874" s="25">
        <f t="array" aca="1" ref="R874" ca="1">INDEX('Lorri 401b'!L:L,MATCH('Retirement Calculator'!A874,'Lorri 401b'!N:N,0),0)</f>
        <v>-25656670.472753108</v>
      </c>
      <c r="S874" s="25">
        <f t="shared" ca="1" si="787"/>
        <v>-40967984.48638197</v>
      </c>
    </row>
    <row r="875" spans="1:19" ht="15.75" customHeight="1" x14ac:dyDescent="0.25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-15383541.76687268</v>
      </c>
      <c r="R875" s="25">
        <f t="array" aca="1" ref="R875" ca="1">INDEX('Lorri 401b'!L:L,MATCH('Retirement Calculator'!A875,'Lorri 401b'!N:N,0),0)</f>
        <v>-25785318.800335467</v>
      </c>
      <c r="S875" s="25">
        <f t="shared" ca="1" si="787"/>
        <v>-41168860.567208149</v>
      </c>
    </row>
    <row r="876" spans="1:19" ht="15.75" customHeight="1" x14ac:dyDescent="0.25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-15456070.469088344</v>
      </c>
      <c r="R876" s="25">
        <f t="array" aca="1" ref="R876" ca="1">INDEX('Lorri 401b'!L:L,MATCH('Retirement Calculator'!A876,'Lorri 401b'!N:N,0),0)</f>
        <v>-25914503.162616085</v>
      </c>
      <c r="S876" s="25">
        <f t="shared" ca="1" si="787"/>
        <v>-41370573.631704427</v>
      </c>
    </row>
    <row r="877" spans="1:19" ht="15.75" customHeight="1" x14ac:dyDescent="0.25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-15528901.374229906</v>
      </c>
      <c r="R877" s="25">
        <f t="array" aca="1" ref="R877" ca="1">INDEX('Lorri 401b'!L:L,MATCH('Retirement Calculator'!A877,'Lorri 401b'!N:N,0),0)</f>
        <v>-26044225.793072876</v>
      </c>
      <c r="S877" s="25">
        <f t="shared" ca="1" si="787"/>
        <v>-41573127.16730278</v>
      </c>
    </row>
    <row r="878" spans="1:19" ht="15.75" customHeight="1" x14ac:dyDescent="0.25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-15602035.741476225</v>
      </c>
      <c r="R878" s="25">
        <f t="array" aca="1" ref="R878" ca="1">INDEX('Lorri 401b'!L:L,MATCH('Retirement Calculator'!A878,'Lorri 401b'!N:N,0),0)</f>
        <v>-26174488.934489902</v>
      </c>
      <c r="S878" s="25">
        <f t="shared" ca="1" si="787"/>
        <v>-41776524.675966129</v>
      </c>
    </row>
    <row r="879" spans="1:19" ht="15.75" customHeight="1" x14ac:dyDescent="0.25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-15675474.835252738</v>
      </c>
      <c r="R879" s="25">
        <f t="array" aca="1" ref="R879" ca="1">INDEX('Lorri 401b'!L:L,MATCH('Retirement Calculator'!A879,'Lorri 401b'!N:N,0),0)</f>
        <v>-26305294.838996165</v>
      </c>
      <c r="S879" s="25">
        <f t="shared" ca="1" si="787"/>
        <v>-41980769.674248904</v>
      </c>
    </row>
    <row r="880" spans="1:19" ht="15.75" customHeight="1" x14ac:dyDescent="0.25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-15749219.925253319</v>
      </c>
      <c r="R880" s="25">
        <f t="array" aca="1" ref="R880" ca="1">INDEX('Lorri 401b'!L:L,MATCH('Retirement Calculator'!A880,'Lorri 401b'!N:N,0),0)</f>
        <v>-26436645.768104538</v>
      </c>
      <c r="S880" s="25">
        <f t="shared" ca="1" si="787"/>
        <v>-42185865.693357855</v>
      </c>
    </row>
    <row r="881" spans="1:19" ht="15.75" customHeight="1" x14ac:dyDescent="0.25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-15823272.286462236</v>
      </c>
      <c r="R881" s="25">
        <f t="array" aca="1" ref="R881" ca="1">INDEX('Lorri 401b'!L:L,MATCH('Retirement Calculator'!A881,'Lorri 401b'!N:N,0),0)</f>
        <v>-26568543.992750861</v>
      </c>
      <c r="S881" s="25">
        <f t="shared" ca="1" si="787"/>
        <v>-42391816.279213101</v>
      </c>
    </row>
    <row r="882" spans="1:19" ht="15.75" customHeight="1" x14ac:dyDescent="0.25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-15897633.19917619</v>
      </c>
      <c r="R882" s="25">
        <f t="array" aca="1" ref="R882" ca="1">INDEX('Lorri 401b'!L:L,MATCH('Retirement Calculator'!A882,'Lorri 401b'!N:N,0),0)</f>
        <v>-26700991.79333321</v>
      </c>
      <c r="S882" s="25">
        <f t="shared" ca="1" si="787"/>
        <v>-42598624.992509402</v>
      </c>
    </row>
    <row r="883" spans="1:19" ht="15.75" customHeight="1" x14ac:dyDescent="0.25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-15972303.949026452</v>
      </c>
      <c r="R883" s="25">
        <f t="array" aca="1" ref="R883" ca="1">INDEX('Lorri 401b'!L:L,MATCH('Retirement Calculator'!A883,'Lorri 401b'!N:N,0),0)</f>
        <v>-26833991.459751319</v>
      </c>
      <c r="S883" s="25">
        <f t="shared" ca="1" si="787"/>
        <v>-42806295.408777773</v>
      </c>
    </row>
    <row r="884" spans="1:19" ht="15.75" customHeight="1" x14ac:dyDescent="0.25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-16047285.827001091</v>
      </c>
      <c r="R884" s="25">
        <f t="array" aca="1" ref="R884" ca="1">INDEX('Lorri 401b'!L:L,MATCH('Retirement Calculator'!A884,'Lorri 401b'!N:N,0),0)</f>
        <v>-26967545.291446172</v>
      </c>
      <c r="S884" s="25">
        <f t="shared" ca="1" si="787"/>
        <v>-43014831.118447259</v>
      </c>
    </row>
    <row r="885" spans="1:19" ht="15.75" customHeight="1" x14ac:dyDescent="0.25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-16122580.12946729</v>
      </c>
      <c r="R885" s="25">
        <f t="array" aca="1" ref="R885" ca="1">INDEX('Lorri 401b'!L:L,MATCH('Retirement Calculator'!A885,'Lorri 401b'!N:N,0),0)</f>
        <v>-27101655.597439751</v>
      </c>
      <c r="S885" s="25">
        <f t="shared" ca="1" si="787"/>
        <v>-43224235.726907045</v>
      </c>
    </row>
    <row r="886" spans="1:19" ht="15.75" customHeight="1" x14ac:dyDescent="0.25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-16198188.158193765</v>
      </c>
      <c r="R886" s="25">
        <f t="array" aca="1" ref="R886" ca="1">INDEX('Lorri 401b'!L:L,MATCH('Retirement Calculator'!A886,'Lorri 401b'!N:N,0),0)</f>
        <v>-27236324.696374971</v>
      </c>
      <c r="S886" s="25">
        <f t="shared" ca="1" si="787"/>
        <v>-43434512.854568735</v>
      </c>
    </row>
    <row r="887" spans="1:19" ht="15.75" customHeight="1" x14ac:dyDescent="0.25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-16274111.220373267</v>
      </c>
      <c r="R887" s="25">
        <f t="array" aca="1" ref="R887" ca="1">INDEX('Lorri 401b'!L:L,MATCH('Retirement Calculator'!A887,'Lorri 401b'!N:N,0),0)</f>
        <v>-27371554.916555755</v>
      </c>
      <c r="S887" s="25">
        <f t="shared" ca="1" si="787"/>
        <v>-43645666.13692902</v>
      </c>
    </row>
    <row r="888" spans="1:19" ht="15.75" customHeight="1" x14ac:dyDescent="0.25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-16350350.628645184</v>
      </c>
      <c r="R888" s="25">
        <f t="array" aca="1" ref="R888" ca="1">INDEX('Lorri 401b'!L:L,MATCH('Retirement Calculator'!A888,'Lorri 401b'!N:N,0),0)</f>
        <v>-27507348.59598729</v>
      </c>
      <c r="S888" s="25">
        <f t="shared" ca="1" si="787"/>
        <v>-43857699.224632472</v>
      </c>
    </row>
    <row r="889" spans="1:19" ht="15.75" customHeight="1" x14ac:dyDescent="0.25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-16426907.701118233</v>
      </c>
      <c r="R889" s="25">
        <f t="array" aca="1" ref="R889" ca="1">INDEX('Lorri 401b'!L:L,MATCH('Retirement Calculator'!A889,'Lorri 401b'!N:N,0),0)</f>
        <v>-27643708.08241646</v>
      </c>
      <c r="S889" s="25">
        <f t="shared" ca="1" si="787"/>
        <v>-44070615.783534691</v>
      </c>
    </row>
    <row r="890" spans="1:19" ht="15.75" customHeight="1" x14ac:dyDescent="0.25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-16503783.761393253</v>
      </c>
      <c r="R890" s="25">
        <f t="array" aca="1" ref="R890" ca="1">INDEX('Lorri 401b'!L:L,MATCH('Retirement Calculator'!A890,'Lorri 401b'!N:N,0),0)</f>
        <v>-27780635.733372416</v>
      </c>
      <c r="S890" s="25">
        <f t="shared" ca="1" si="787"/>
        <v>-44284419.494765669</v>
      </c>
    </row>
    <row r="891" spans="1:19" ht="15.75" customHeight="1" x14ac:dyDescent="0.25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-16580980.138586085</v>
      </c>
      <c r="R891" s="25">
        <f t="array" aca="1" ref="R891" ca="1">INDEX('Lorri 401b'!L:L,MATCH('Retirement Calculator'!A891,'Lorri 401b'!N:N,0),0)</f>
        <v>-27918133.916207355</v>
      </c>
      <c r="S891" s="25">
        <f t="shared" ca="1" si="787"/>
        <v>-44499114.05479344</v>
      </c>
    </row>
    <row r="892" spans="1:19" ht="15.75" customHeight="1" x14ac:dyDescent="0.25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-16658498.167350555</v>
      </c>
      <c r="R892" s="25">
        <f t="array" aca="1" ref="R892" ca="1">INDEX('Lorri 401b'!L:L,MATCH('Retirement Calculator'!A892,'Lorri 401b'!N:N,0),0)</f>
        <v>-28056205.008137438</v>
      </c>
      <c r="S892" s="25">
        <f t="shared" ca="1" si="787"/>
        <v>-44714703.175487995</v>
      </c>
    </row>
    <row r="893" spans="1:19" ht="15.75" customHeight="1" x14ac:dyDescent="0.25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-16736339.187901543</v>
      </c>
      <c r="R893" s="25">
        <f t="array" aca="1" ref="R893" ca="1">INDEX('Lorri 401b'!L:L,MATCH('Retirement Calculator'!A893,'Lorri 401b'!N:N,0),0)</f>
        <v>-28194851.396283899</v>
      </c>
      <c r="S893" s="25">
        <f t="shared" ca="1" si="787"/>
        <v>-44931190.584185444</v>
      </c>
    </row>
    <row r="894" spans="1:19" ht="15.75" customHeight="1" x14ac:dyDescent="0.25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-16814504.546038162</v>
      </c>
      <c r="R894" s="25">
        <f t="array" aca="1" ref="R894" ca="1">INDEX('Lorri 401b'!L:L,MATCH('Retirement Calculator'!A894,'Lorri 401b'!N:N,0),0)</f>
        <v>-28334075.477714304</v>
      </c>
      <c r="S894" s="25">
        <f t="shared" ca="1" si="787"/>
        <v>-45148580.023752466</v>
      </c>
    </row>
    <row r="895" spans="1:19" ht="15.75" customHeight="1" x14ac:dyDescent="0.25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-16892995.593167014</v>
      </c>
      <c r="R895" s="25">
        <f t="array" aca="1" ref="R895" ca="1">INDEX('Lorri 401b'!L:L,MATCH('Retirement Calculator'!A895,'Lorri 401b'!N:N,0),0)</f>
        <v>-28473879.659484003</v>
      </c>
      <c r="S895" s="25">
        <f t="shared" ca="1" si="787"/>
        <v>-45366875.252651021</v>
      </c>
    </row>
    <row r="896" spans="1:19" ht="15.75" customHeight="1" x14ac:dyDescent="0.25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-16971813.686325569</v>
      </c>
      <c r="R896" s="25">
        <f t="array" aca="1" ref="R896" ca="1">INDEX('Lorri 401b'!L:L,MATCH('Retirement Calculator'!A896,'Lorri 401b'!N:N,0),0)</f>
        <v>-28614266.358677741</v>
      </c>
      <c r="S896" s="25">
        <f t="shared" ca="1" si="787"/>
        <v>-45586080.04500331</v>
      </c>
    </row>
    <row r="897" spans="1:19" ht="15.75" customHeight="1" x14ac:dyDescent="0.25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-17050960.188205618</v>
      </c>
      <c r="R897" s="25">
        <f t="array" aca="1" ref="R897" ca="1">INDEX('Lorri 401b'!L:L,MATCH('Retirement Calculator'!A897,'Lorri 401b'!N:N,0),0)</f>
        <v>-28755238.002451453</v>
      </c>
      <c r="S897" s="25">
        <f t="shared" ca="1" si="787"/>
        <v>-45806198.190657072</v>
      </c>
    </row>
    <row r="898" spans="1:19" ht="15.75" customHeight="1" x14ac:dyDescent="0.25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-17130436.467176836</v>
      </c>
      <c r="R898" s="25">
        <f t="array" aca="1" ref="R898" ca="1">INDEX('Lorri 401b'!L:L,MATCH('Retirement Calculator'!A898,'Lorri 401b'!N:N,0),0)</f>
        <v>-28896797.028074224</v>
      </c>
      <c r="S898" s="25">
        <f t="shared" ca="1" si="787"/>
        <v>-46027233.49525106</v>
      </c>
    </row>
    <row r="899" spans="1:19" ht="15.75" customHeight="1" x14ac:dyDescent="0.25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-17210243.897310432</v>
      </c>
      <c r="R899" s="25">
        <f t="array" aca="1" ref="R899" ca="1">INDEX('Lorri 401b'!L:L,MATCH('Retirement Calculator'!A899,'Lorri 401b'!N:N,0),0)</f>
        <v>-29038945.882970423</v>
      </c>
      <c r="S899" s="25">
        <f t="shared" ca="1" si="787"/>
        <v>-46249189.780280858</v>
      </c>
    </row>
    <row r="900" spans="1:19" ht="15.75" customHeight="1" x14ac:dyDescent="0.25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-17290383.858402919</v>
      </c>
      <c r="R900" s="25">
        <f t="array" aca="1" ref="R900" ca="1">INDEX('Lorri 401b'!L:L,MATCH('Retirement Calculator'!A900,'Lorri 401b'!N:N,0),0)</f>
        <v>-29181687.02476202</v>
      </c>
      <c r="S900" s="25">
        <f t="shared" ca="1" si="787"/>
        <v>-46472070.883164942</v>
      </c>
    </row>
    <row r="901" spans="1:19" ht="15.75" customHeight="1" x14ac:dyDescent="0.25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-17370857.735999957</v>
      </c>
      <c r="R901" s="25">
        <f t="array" aca="1" ref="R901" ca="1">INDEX('Lorri 401b'!L:L,MATCH('Retirement Calculator'!A901,'Lorri 401b'!N:N,0),0)</f>
        <v>-29325022.921311084</v>
      </c>
      <c r="S901" s="25">
        <f t="shared" ca="1" si="787"/>
        <v>-46695880.657311037</v>
      </c>
    </row>
    <row r="902" spans="1:19" ht="15.75" customHeight="1" x14ac:dyDescent="0.25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-17451666.921420317</v>
      </c>
      <c r="R902" s="25">
        <f t="array" aca="1" ref="R902" ca="1">INDEX('Lorri 401b'!L:L,MATCH('Retirement Calculator'!A902,'Lorri 401b'!N:N,0),0)</f>
        <v>-29468956.050762434</v>
      </c>
      <c r="S902" s="25">
        <f t="shared" ca="1" si="787"/>
        <v>-46920622.972182751</v>
      </c>
    </row>
    <row r="903" spans="1:19" ht="15.75" customHeight="1" x14ac:dyDescent="0.25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-17532812.811779927</v>
      </c>
      <c r="R903" s="25">
        <f t="array" aca="1" ref="R903" ca="1">INDEX('Lorri 401b'!L:L,MATCH('Retirement Calculator'!A903,'Lorri 401b'!N:N,0),0)</f>
        <v>-29613488.901586499</v>
      </c>
      <c r="S903" s="25">
        <f t="shared" ca="1" si="787"/>
        <v>-47146301.713366427</v>
      </c>
    </row>
    <row r="904" spans="1:19" ht="15.75" customHeight="1" x14ac:dyDescent="0.25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-17614296.810016036</v>
      </c>
      <c r="R904" s="25">
        <f t="array" aca="1" ref="R904" ca="1">INDEX('Lorri 401b'!L:L,MATCH('Retirement Calculator'!A904,'Lorri 401b'!N:N,0),0)</f>
        <v>-29758623.972622331</v>
      </c>
      <c r="S904" s="25">
        <f t="shared" ca="1" si="787"/>
        <v>-47372920.782638371</v>
      </c>
    </row>
    <row r="905" spans="1:19" ht="15.75" customHeight="1" x14ac:dyDescent="0.25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-17696120.324911464</v>
      </c>
      <c r="R905" s="25">
        <f t="array" aca="1" ref="R905" ca="1">INDEX('Lorri 401b'!L:L,MATCH('Retirement Calculator'!A905,'Lorri 401b'!N:N,0),0)</f>
        <v>-29904363.773120813</v>
      </c>
      <c r="S905" s="25">
        <f t="shared" ca="1" si="787"/>
        <v>-47600484.098032281</v>
      </c>
    </row>
    <row r="906" spans="1:19" ht="15.75" customHeight="1" x14ac:dyDescent="0.25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-17778284.771118954</v>
      </c>
      <c r="R906" s="25">
        <f t="array" aca="1" ref="R906" ca="1">INDEX('Lorri 401b'!L:L,MATCH('Retirement Calculator'!A906,'Lorri 401b'!N:N,0),0)</f>
        <v>-30050710.822788037</v>
      </c>
      <c r="S906" s="25">
        <f t="shared" ca="1" si="787"/>
        <v>-47828995.593906991</v>
      </c>
    </row>
    <row r="907" spans="1:19" ht="15.75" customHeight="1" x14ac:dyDescent="0.25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-17860791.569185641</v>
      </c>
      <c r="R907" s="25">
        <f t="array" aca="1" ref="R907" ca="1">INDEX('Lorri 401b'!L:L,MATCH('Retirement Calculator'!A907,'Lorri 401b'!N:N,0),0)</f>
        <v>-30197667.651828874</v>
      </c>
      <c r="S907" s="25">
        <f t="shared" ca="1" si="787"/>
        <v>-48058459.221014515</v>
      </c>
    </row>
    <row r="908" spans="1:19" ht="15.75" customHeight="1" x14ac:dyDescent="0.25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-17943642.145577606</v>
      </c>
      <c r="R908" s="25">
        <f t="array" aca="1" ref="R908" ca="1">INDEX('Lorri 401b'!L:L,MATCH('Retirement Calculator'!A908,'Lorri 401b'!N:N,0),0)</f>
        <v>-30345236.800990716</v>
      </c>
      <c r="S908" s="25">
        <f t="shared" ca="1" si="787"/>
        <v>-48288878.946568325</v>
      </c>
    </row>
    <row r="909" spans="1:19" ht="15.75" customHeight="1" x14ac:dyDescent="0.25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-18026837.932704538</v>
      </c>
      <c r="R909" s="25">
        <f t="array" aca="1" ref="R909" ca="1">INDEX('Lorri 401b'!L:L,MATCH('Retirement Calculator'!A909,'Lorri 401b'!N:N,0),0)</f>
        <v>-30493420.8216074</v>
      </c>
      <c r="S909" s="25">
        <f t="shared" ca="1" si="787"/>
        <v>-48520258.754311934</v>
      </c>
    </row>
    <row r="910" spans="1:19" ht="15.75" customHeight="1" x14ac:dyDescent="0.25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-18110380.3689445</v>
      </c>
      <c r="R910" s="25">
        <f t="array" aca="1" ref="R910" ca="1">INDEX('Lorri 401b'!L:L,MATCH('Retirement Calculator'!A910,'Lorri 401b'!N:N,0),0)</f>
        <v>-30642222.275643319</v>
      </c>
      <c r="S910" s="25">
        <f t="shared" ca="1" si="787"/>
        <v>-48752602.644587815</v>
      </c>
    </row>
    <row r="911" spans="1:19" ht="15.75" customHeight="1" x14ac:dyDescent="0.25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-18194270.898668796</v>
      </c>
      <c r="R911" s="25">
        <f t="array" aca="1" ref="R911" ca="1">INDEX('Lorri 401b'!L:L,MATCH('Retirement Calculator'!A911,'Lorri 401b'!N:N,0),0)</f>
        <v>-30791643.735737722</v>
      </c>
      <c r="S911" s="25">
        <f t="shared" ca="1" si="787"/>
        <v>-48985914.634406522</v>
      </c>
    </row>
    <row r="912" spans="1:19" ht="15.75" customHeight="1" x14ac:dyDescent="0.25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-18278510.972266942</v>
      </c>
      <c r="R912" s="25">
        <f t="array" aca="1" ref="R912" ca="1">INDEX('Lorri 401b'!L:L,MATCH('Retirement Calculator'!A912,'Lorri 401b'!N:N,0),0)</f>
        <v>-30941687.785249185</v>
      </c>
      <c r="S912" s="25">
        <f t="shared" ca="1" si="787"/>
        <v>-49220198.757516131</v>
      </c>
    </row>
    <row r="913" spans="1:19" ht="15.75" customHeight="1" x14ac:dyDescent="0.25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-18363102.046171747</v>
      </c>
      <c r="R913" s="25">
        <f t="array" aca="1" ref="R913" ca="1">INDEX('Lorri 401b'!L:L,MATCH('Retirement Calculator'!A913,'Lorri 401b'!N:N,0),0)</f>
        <v>-31092357.018300276</v>
      </c>
      <c r="S913" s="25">
        <f t="shared" ca="1" si="787"/>
        <v>-49455459.06447202</v>
      </c>
    </row>
    <row r="914" spans="1:19" ht="15.75" customHeight="1" x14ac:dyDescent="0.25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-18448045.58288449</v>
      </c>
      <c r="R914" s="25">
        <f t="array" aca="1" ref="R914" ca="1">INDEX('Lorri 401b'!L:L,MATCH('Retirement Calculator'!A914,'Lorri 401b'!N:N,0),0)</f>
        <v>-31243654.039822415</v>
      </c>
      <c r="S914" s="25">
        <f t="shared" ca="1" si="787"/>
        <v>-49691699.622706905</v>
      </c>
    </row>
    <row r="915" spans="1:19" ht="15.75" customHeight="1" x14ac:dyDescent="0.25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-18533343.0510002</v>
      </c>
      <c r="R915" s="25">
        <f t="array" aca="1" ref="R915" ca="1">INDEX('Lorri 401b'!L:L,MATCH('Retirement Calculator'!A915,'Lorri 401b'!N:N,0),0)</f>
        <v>-31395581.465600897</v>
      </c>
      <c r="S915" s="25">
        <f t="shared" ca="1" si="787"/>
        <v>-49928924.516601101</v>
      </c>
    </row>
    <row r="916" spans="1:19" ht="15.75" customHeight="1" x14ac:dyDescent="0.25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-18618995.925233062</v>
      </c>
      <c r="R916" s="25">
        <f t="array" aca="1" ref="R916" ca="1">INDEX('Lorri 401b'!L:L,MATCH('Retirement Calculator'!A916,'Lorri 401b'!N:N,0),0)</f>
        <v>-31548141.92232012</v>
      </c>
      <c r="S916" s="25">
        <f t="shared" ca="1" si="787"/>
        <v>-50167137.847553179</v>
      </c>
    </row>
    <row r="917" spans="1:19" ht="15.75" customHeight="1" x14ac:dyDescent="0.25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-18705005.686441895</v>
      </c>
      <c r="R917" s="25">
        <f t="array" aca="1" ref="R917" ca="1">INDEX('Lorri 401b'!L:L,MATCH('Retirement Calculator'!A917,'Lorri 401b'!N:N,0),0)</f>
        <v>-31701338.047609009</v>
      </c>
      <c r="S917" s="25">
        <f t="shared" ca="1" si="787"/>
        <v>-50406343.7340509</v>
      </c>
    </row>
    <row r="918" spans="1:19" ht="15.75" customHeight="1" x14ac:dyDescent="0.25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-18791373.821655761</v>
      </c>
      <c r="R918" s="25">
        <f t="array" aca="1" ref="R918" ca="1">INDEX('Lorri 401b'!L:L,MATCH('Retirement Calculator'!A918,'Lorri 401b'!N:N,0),0)</f>
        <v>-31855172.4900866</v>
      </c>
      <c r="S918" s="25">
        <f t="shared" ca="1" si="787"/>
        <v>-50646546.311742365</v>
      </c>
    </row>
    <row r="919" spans="1:19" ht="15.75" customHeight="1" x14ac:dyDescent="0.25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-18878101.824099686</v>
      </c>
      <c r="R919" s="25">
        <f t="array" aca="1" ref="R919" ca="1">INDEX('Lorri 401b'!L:L,MATCH('Retirement Calculator'!A919,'Lorri 401b'!N:N,0),0)</f>
        <v>-32009647.90940785</v>
      </c>
      <c r="S919" s="25">
        <f t="shared" ca="1" si="787"/>
        <v>-50887749.733507536</v>
      </c>
    </row>
    <row r="920" spans="1:19" ht="15.75" customHeight="1" x14ac:dyDescent="0.25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-18965191.193220463</v>
      </c>
      <c r="R920" s="25">
        <f t="array" aca="1" ref="R920" ca="1">INDEX('Lorri 401b'!L:L,MATCH('Retirement Calculator'!A920,'Lorri 401b'!N:N,0),0)</f>
        <v>-32164766.976309605</v>
      </c>
      <c r="S920" s="25">
        <f t="shared" ca="1" si="787"/>
        <v>-51129958.169530064</v>
      </c>
    </row>
    <row r="921" spans="1:19" ht="15.75" customHeight="1" x14ac:dyDescent="0.25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-19052643.434712574</v>
      </c>
      <c r="R921" s="25">
        <f t="array" aca="1" ref="R921" ca="1">INDEX('Lorri 401b'!L:L,MATCH('Retirement Calculator'!A921,'Lorri 401b'!N:N,0),0)</f>
        <v>-32320532.372656785</v>
      </c>
      <c r="S921" s="25">
        <f t="shared" ca="1" si="787"/>
        <v>-51373175.807369359</v>
      </c>
    </row>
    <row r="922" spans="1:19" ht="15.75" customHeight="1" x14ac:dyDescent="0.25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-19140460.060544237</v>
      </c>
      <c r="R922" s="25">
        <f t="array" aca="1" ref="R922" ca="1">INDEX('Lorri 401b'!L:L,MATCH('Retirement Calculator'!A922,'Lorri 401b'!N:N,0),0)</f>
        <v>-32476946.791488744</v>
      </c>
      <c r="S922" s="25">
        <f t="shared" ca="1" si="787"/>
        <v>-51617406.852032982</v>
      </c>
    </row>
    <row r="923" spans="1:19" ht="15.75" customHeight="1" x14ac:dyDescent="0.25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-19228642.588983532</v>
      </c>
      <c r="R923" s="25">
        <f t="array" aca="1" ref="R923" ca="1">INDEX('Lorri 401b'!L:L,MATCH('Retirement Calculator'!A923,'Lorri 401b'!N:N,0),0)</f>
        <v>-32634012.937065836</v>
      </c>
      <c r="S923" s="25">
        <f t="shared" ca="1" si="787"/>
        <v>-51862655.526049368</v>
      </c>
    </row>
    <row r="924" spans="1:19" ht="15.75" customHeight="1" x14ac:dyDescent="0.25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-19317192.544624656</v>
      </c>
      <c r="R924" s="25">
        <f t="array" aca="1" ref="R924" ca="1">INDEX('Lorri 401b'!L:L,MATCH('Retirement Calculator'!A924,'Lorri 401b'!N:N,0),0)</f>
        <v>-32791733.524916165</v>
      </c>
      <c r="S924" s="25">
        <f t="shared" ca="1" si="787"/>
        <v>-52108926.069540821</v>
      </c>
    </row>
    <row r="925" spans="1:19" ht="15.75" customHeight="1" x14ac:dyDescent="0.25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-19406111.458414286</v>
      </c>
      <c r="R925" s="25">
        <f t="array" aca="1" ref="R925" ca="1">INDEX('Lorri 401b'!L:L,MATCH('Retirement Calculator'!A925,'Lorri 401b'!N:N,0),0)</f>
        <v>-32950111.281882536</v>
      </c>
      <c r="S925" s="25">
        <f t="shared" ca="1" si="787"/>
        <v>-52356222.740296826</v>
      </c>
    </row>
    <row r="926" spans="1:19" ht="15.75" customHeight="1" x14ac:dyDescent="0.25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-19495400.867678039</v>
      </c>
      <c r="R926" s="25">
        <f t="array" aca="1" ref="R926" ca="1">INDEX('Lorri 401b'!L:L,MATCH('Retirement Calculator'!A926,'Lorri 401b'!N:N,0),0)</f>
        <v>-33109148.9461696</v>
      </c>
      <c r="S926" s="25">
        <f t="shared" ca="1" si="787"/>
        <v>-52604549.813847639</v>
      </c>
    </row>
    <row r="927" spans="1:19" ht="15.75" customHeight="1" x14ac:dyDescent="0.25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-19585062.316147055</v>
      </c>
      <c r="R927" s="25">
        <f t="array" aca="1" ref="R927" ca="1">INDEX('Lorri 401b'!L:L,MATCH('Retirement Calculator'!A927,'Lorri 401b'!N:N,0),0)</f>
        <v>-33268849.267391194</v>
      </c>
      <c r="S927" s="25">
        <f t="shared" ca="1" si="787"/>
        <v>-52853911.583538249</v>
      </c>
    </row>
    <row r="928" spans="1:19" ht="15.75" customHeight="1" x14ac:dyDescent="0.25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-19675097.353984695</v>
      </c>
      <c r="R928" s="25">
        <f t="array" aca="1" ref="R928" ca="1">INDEX('Lorri 401b'!L:L,MATCH('Retirement Calculator'!A928,'Lorri 401b'!N:N,0),0)</f>
        <v>-33429215.006617878</v>
      </c>
      <c r="S928" s="25">
        <f t="shared" ca="1" si="787"/>
        <v>-53104312.360602573</v>
      </c>
    </row>
    <row r="929" spans="1:19" ht="15.75" customHeight="1" x14ac:dyDescent="0.25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-19765507.537813324</v>
      </c>
      <c r="R929" s="25">
        <f t="array" aca="1" ref="R929" ca="1">INDEX('Lorri 401b'!L:L,MATCH('Retirement Calculator'!A929,'Lorri 401b'!N:N,0),0)</f>
        <v>-33590248.936424673</v>
      </c>
      <c r="S929" s="25">
        <f t="shared" ca="1" si="787"/>
        <v>-53355756.474237993</v>
      </c>
    </row>
    <row r="930" spans="1:19" ht="15.75" customHeight="1" x14ac:dyDescent="0.25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-19856294.430741239</v>
      </c>
      <c r="R930" s="25">
        <f t="array" aca="1" ref="R930" ca="1">INDEX('Lorri 401b'!L:L,MATCH('Retirement Calculator'!A930,'Lorri 401b'!N:N,0),0)</f>
        <v>-33751953.840939</v>
      </c>
      <c r="S930" s="25">
        <f t="shared" ca="1" si="787"/>
        <v>-53608248.271680236</v>
      </c>
    </row>
    <row r="931" spans="1:19" ht="15.75" customHeight="1" x14ac:dyDescent="0.25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-19947459.602389686</v>
      </c>
      <c r="R931" s="25">
        <f t="array" aca="1" ref="R931" ca="1">INDEX('Lorri 401b'!L:L,MATCH('Retirement Calculator'!A931,'Lorri 401b'!N:N,0),0)</f>
        <v>-33914332.515888803</v>
      </c>
      <c r="S931" s="25">
        <f t="shared" ca="1" si="787"/>
        <v>-53861792.118278489</v>
      </c>
    </row>
    <row r="932" spans="1:19" ht="15.75" customHeight="1" x14ac:dyDescent="0.25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-20039004.628920004</v>
      </c>
      <c r="R932" s="25">
        <f t="array" aca="1" ref="R932" ca="1">INDEX('Lorri 401b'!L:L,MATCH('Retirement Calculator'!A932,'Lorri 401b'!N:N,0),0)</f>
        <v>-34077387.768650897</v>
      </c>
      <c r="S932" s="25">
        <f t="shared" ca="1" si="787"/>
        <v>-54116392.397570901</v>
      </c>
    </row>
    <row r="933" spans="1:19" ht="15.75" customHeight="1" x14ac:dyDescent="0.25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-20130931.093060862</v>
      </c>
      <c r="R933" s="25">
        <f t="array" aca="1" ref="R933" ca="1">INDEX('Lorri 401b'!L:L,MATCH('Retirement Calculator'!A933,'Lorri 401b'!N:N,0),0)</f>
        <v>-34241122.418299496</v>
      </c>
      <c r="S933" s="25">
        <f t="shared" ca="1" si="787"/>
        <v>-54372053.511360362</v>
      </c>
    </row>
    <row r="934" spans="1:19" ht="15.75" customHeight="1" x14ac:dyDescent="0.25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-20223240.58413564</v>
      </c>
      <c r="R934" s="25">
        <f t="array" aca="1" ref="R934" ca="1">INDEX('Lorri 401b'!L:L,MATCH('Retirement Calculator'!A934,'Lorri 401b'!N:N,0),0)</f>
        <v>-34405539.295654967</v>
      </c>
      <c r="S934" s="25">
        <f t="shared" ca="1" si="787"/>
        <v>-54628779.879790604</v>
      </c>
    </row>
    <row r="935" spans="1:19" ht="15.75" customHeight="1" x14ac:dyDescent="0.25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-20315934.698089898</v>
      </c>
      <c r="R935" s="25">
        <f t="array" aca="1" ref="R935" ca="1">INDEX('Lorri 401b'!L:L,MATCH('Retirement Calculator'!A935,'Lorri 401b'!N:N,0),0)</f>
        <v>-34570641.243332751</v>
      </c>
      <c r="S935" s="25">
        <f t="shared" ca="1" si="787"/>
        <v>-54886575.941422649</v>
      </c>
    </row>
    <row r="936" spans="1:19" ht="15.75" customHeight="1" x14ac:dyDescent="0.25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-20409015.037518963</v>
      </c>
      <c r="R936" s="25">
        <f t="array" aca="1" ref="R936" ca="1">INDEX('Lorri 401b'!L:L,MATCH('Retirement Calculator'!A936,'Lorri 401b'!N:N,0),0)</f>
        <v>-34736431.115792528</v>
      </c>
      <c r="S936" s="25">
        <f t="shared" ca="1" si="787"/>
        <v>-55145446.153311491</v>
      </c>
    </row>
    <row r="937" spans="1:19" ht="15.75" customHeight="1" x14ac:dyDescent="0.25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-20502483.211695652</v>
      </c>
      <c r="R937" s="25">
        <f t="array" aca="1" ref="R937" ca="1">INDEX('Lorri 401b'!L:L,MATCH('Retirement Calculator'!A937,'Lorri 401b'!N:N,0),0)</f>
        <v>-34902911.779387549</v>
      </c>
      <c r="S937" s="25">
        <f t="shared" ca="1" si="787"/>
        <v>-55405394.991083205</v>
      </c>
    </row>
    <row r="938" spans="1:19" ht="15.75" customHeight="1" x14ac:dyDescent="0.25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-20596340.836598076</v>
      </c>
      <c r="R938" s="25">
        <f t="array" aca="1" ref="R938" ca="1">INDEX('Lorri 401b'!L:L,MATCH('Retirement Calculator'!A938,'Lorri 401b'!N:N,0),0)</f>
        <v>-35070086.112414218</v>
      </c>
      <c r="S938" s="25">
        <f t="shared" ca="1" si="787"/>
        <v>-55666426.949012294</v>
      </c>
    </row>
    <row r="939" spans="1:19" ht="15.75" customHeight="1" x14ac:dyDescent="0.25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-20690589.534937594</v>
      </c>
      <c r="R939" s="25">
        <f t="array" aca="1" ref="R939" ca="1">INDEX('Lorri 401b'!L:L,MATCH('Retirement Calculator'!A939,'Lorri 401b'!N:N,0),0)</f>
        <v>-35237957.005161829</v>
      </c>
      <c r="S939" s="25">
        <f t="shared" ca="1" si="787"/>
        <v>-55928546.540099427</v>
      </c>
    </row>
    <row r="940" spans="1:19" ht="15.75" customHeight="1" x14ac:dyDescent="0.25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-20785230.936186861</v>
      </c>
      <c r="R940" s="25">
        <f t="array" aca="1" ref="R940" ca="1">INDEX('Lorri 401b'!L:L,MATCH('Retirement Calculator'!A940,'Lorri 401b'!N:N,0),0)</f>
        <v>-35406527.35996256</v>
      </c>
      <c r="S940" s="25">
        <f t="shared" ca="1" si="787"/>
        <v>-56191758.296149418</v>
      </c>
    </row>
    <row r="941" spans="1:19" ht="15.75" customHeight="1" x14ac:dyDescent="0.25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-20880266.676608</v>
      </c>
      <c r="R941" s="25">
        <f t="array" aca="1" ref="R941" ca="1">INDEX('Lorri 401b'!L:L,MATCH('Retirement Calculator'!A941,'Lorri 401b'!N:N,0),0)</f>
        <v>-35575800.091241628</v>
      </c>
      <c r="S941" s="25">
        <f t="shared" ca="1" si="787"/>
        <v>-56456066.767849624</v>
      </c>
    </row>
    <row r="942" spans="1:19" ht="15.75" customHeight="1" x14ac:dyDescent="0.25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-20975698.399280895</v>
      </c>
      <c r="R942" s="25">
        <f t="array" aca="1" ref="R942" ca="1">INDEX('Lorri 401b'!L:L,MATCH('Retirement Calculator'!A942,'Lorri 401b'!N:N,0),0)</f>
        <v>-35745778.12556769</v>
      </c>
      <c r="S942" s="25">
        <f t="shared" ca="1" si="787"/>
        <v>-56721476.52484858</v>
      </c>
    </row>
    <row r="943" spans="1:19" ht="15.75" customHeight="1" x14ac:dyDescent="0.25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-21071527.754131593</v>
      </c>
      <c r="R943" s="25">
        <f t="array" aca="1" ref="R943" ca="1">INDEX('Lorri 401b'!L:L,MATCH('Retirement Calculator'!A943,'Lorri 401b'!N:N,0),0)</f>
        <v>-35916464.40170344</v>
      </c>
      <c r="S943" s="25">
        <f t="shared" ca="1" si="787"/>
        <v>-56987992.155835032</v>
      </c>
    </row>
    <row r="944" spans="1:19" ht="15.75" customHeight="1" x14ac:dyDescent="0.25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-21167756.397960834</v>
      </c>
      <c r="R944" s="25">
        <f t="array" aca="1" ref="R944" ca="1">INDEX('Lorri 401b'!L:L,MATCH('Retirement Calculator'!A944,'Lorri 401b'!N:N,0),0)</f>
        <v>-36087861.870656423</v>
      </c>
      <c r="S944" s="25">
        <f t="shared" ca="1" si="787"/>
        <v>-57255618.268617257</v>
      </c>
    </row>
    <row r="945" spans="1:19" ht="15.75" customHeight="1" x14ac:dyDescent="0.25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-21264385.994472697</v>
      </c>
      <c r="R945" s="25">
        <f t="array" aca="1" ref="R945" ca="1">INDEX('Lorri 401b'!L:L,MATCH('Retirement Calculator'!A945,'Lorri 401b'!N:N,0),0)</f>
        <v>-36259973.49573005</v>
      </c>
      <c r="S945" s="25">
        <f t="shared" ca="1" si="787"/>
        <v>-57524359.490202747</v>
      </c>
    </row>
    <row r="946" spans="1:19" ht="15.75" customHeight="1" x14ac:dyDescent="0.25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-21361418.214303359</v>
      </c>
      <c r="R946" s="25">
        <f t="array" aca="1" ref="R946" ca="1">INDEX('Lorri 401b'!L:L,MATCH('Retirement Calculator'!A946,'Lorri 401b'!N:N,0),0)</f>
        <v>-36432802.252574816</v>
      </c>
      <c r="S946" s="25">
        <f t="shared" ca="1" si="787"/>
        <v>-57794220.466878176</v>
      </c>
    </row>
    <row r="947" spans="1:19" ht="15.75" customHeight="1" x14ac:dyDescent="0.25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-21458854.735049982</v>
      </c>
      <c r="R947" s="25">
        <f t="array" aca="1" ref="R947" ca="1">INDEX('Lorri 401b'!L:L,MATCH('Retirement Calculator'!A947,'Lorri 401b'!N:N,0),0)</f>
        <v>-36606351.129239768</v>
      </c>
      <c r="S947" s="25">
        <f t="shared" ca="1" si="787"/>
        <v>-58065205.864289746</v>
      </c>
    </row>
    <row r="948" spans="1:19" ht="15.75" customHeight="1" x14ac:dyDescent="0.25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-21556697.241299715</v>
      </c>
      <c r="R948" s="25">
        <f t="array" aca="1" ref="R948" ca="1">INDEX('Lorri 401b'!L:L,MATCH('Retirement Calculator'!A948,'Lorri 401b'!N:N,0),0)</f>
        <v>-36780623.126224153</v>
      </c>
      <c r="S948" s="25">
        <f t="shared" ca="1" si="787"/>
        <v>-58337320.367523864</v>
      </c>
    </row>
    <row r="949" spans="1:19" ht="15.75" customHeight="1" x14ac:dyDescent="0.25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-21654947.424658824</v>
      </c>
      <c r="R949" s="25">
        <f t="array" aca="1" ref="R949" ca="1">INDEX('Lorri 401b'!L:L,MATCH('Retirement Calculator'!A949,'Lorri 401b'!N:N,0),0)</f>
        <v>-36955621.256529309</v>
      </c>
      <c r="S949" s="25">
        <f t="shared" ca="1" si="787"/>
        <v>-58610568.681188136</v>
      </c>
    </row>
    <row r="950" spans="1:19" ht="15.75" customHeight="1" x14ac:dyDescent="0.25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-21753606.98378193</v>
      </c>
      <c r="R950" s="25">
        <f t="array" aca="1" ref="R950" ca="1">INDEX('Lorri 401b'!L:L,MATCH('Retirement Calculator'!A950,'Lorri 401b'!N:N,0),0)</f>
        <v>-37131348.545710735</v>
      </c>
      <c r="S950" s="25">
        <f t="shared" ca="1" si="787"/>
        <v>-58884955.529492661</v>
      </c>
    </row>
    <row r="951" spans="1:19" ht="15.75" customHeight="1" x14ac:dyDescent="0.25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-21852677.624401379</v>
      </c>
      <c r="R951" s="25">
        <f t="array" aca="1" ref="R951" ca="1">INDEX('Lorri 401b'!L:L,MATCH('Retirement Calculator'!A951,'Lorri 401b'!N:N,0),0)</f>
        <v>-37307808.031930417</v>
      </c>
      <c r="S951" s="25">
        <f t="shared" ca="1" si="787"/>
        <v>-59160485.656331792</v>
      </c>
    </row>
    <row r="952" spans="1:19" ht="15.75" customHeight="1" x14ac:dyDescent="0.25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-21952161.059356745</v>
      </c>
      <c r="R952" s="25">
        <f t="array" aca="1" ref="R952" ca="1">INDEX('Lorri 401b'!L:L,MATCH('Retirement Calculator'!A952,'Lorri 401b'!N:N,0),0)</f>
        <v>-37485002.766009346</v>
      </c>
      <c r="S952" s="25">
        <f t="shared" ca="1" si="787"/>
        <v>-59437163.825366095</v>
      </c>
    </row>
    <row r="953" spans="1:19" ht="15.75" customHeight="1" x14ac:dyDescent="0.25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-22052059.008624423</v>
      </c>
      <c r="R953" s="25">
        <f t="array" aca="1" ref="R953" ca="1">INDEX('Lorri 401b'!L:L,MATCH('Retirement Calculator'!A953,'Lorri 401b'!N:N,0),0)</f>
        <v>-37662935.811480276</v>
      </c>
      <c r="S953" s="25">
        <f t="shared" ca="1" si="787"/>
        <v>-59714994.820104703</v>
      </c>
    </row>
    <row r="954" spans="1:19" ht="15.75" customHeight="1" x14ac:dyDescent="0.25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-22152373.199347384</v>
      </c>
      <c r="R954" s="25">
        <f t="array" aca="1" ref="R954" ca="1">INDEX('Lorri 401b'!L:L,MATCH('Retirement Calculator'!A954,'Lorri 401b'!N:N,0),0)</f>
        <v>-37841610.244640663</v>
      </c>
      <c r="S954" s="25">
        <f t="shared" ca="1" si="787"/>
        <v>-59993983.443988048</v>
      </c>
    </row>
    <row r="955" spans="1:19" ht="15.75" customHeight="1" x14ac:dyDescent="0.25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-22253105.365865026</v>
      </c>
      <c r="R955" s="25">
        <f t="array" aca="1" ref="R955" ca="1">INDEX('Lorri 401b'!L:L,MATCH('Retirement Calculator'!A955,'Lorri 401b'!N:N,0),0)</f>
        <v>-38021029.154605888</v>
      </c>
      <c r="S955" s="25">
        <f t="shared" ca="1" si="787"/>
        <v>-60274134.520470917</v>
      </c>
    </row>
    <row r="956" spans="1:19" ht="15.75" customHeight="1" x14ac:dyDescent="0.25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-22354257.249743156</v>
      </c>
      <c r="R956" s="25">
        <f t="array" aca="1" ref="R956" ca="1">INDEX('Lorri 401b'!L:L,MATCH('Retirement Calculator'!A956,'Lorri 401b'!N:N,0),0)</f>
        <v>-38201195.643362634</v>
      </c>
      <c r="S956" s="25">
        <f t="shared" ca="1" si="787"/>
        <v>-60555452.89310579</v>
      </c>
    </row>
    <row r="957" spans="1:19" ht="15.75" customHeight="1" x14ac:dyDescent="0.25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-22455830.599804111</v>
      </c>
      <c r="R957" s="25">
        <f t="array" aca="1" ref="R957" ca="1">INDEX('Lorri 401b'!L:L,MATCH('Retirement Calculator'!A957,'Lorri 401b'!N:N,0),0)</f>
        <v>-38382112.825822532</v>
      </c>
      <c r="S957" s="25">
        <f t="shared" ca="1" si="787"/>
        <v>-60837943.425626643</v>
      </c>
    </row>
    <row r="958" spans="1:19" ht="15.75" customHeight="1" x14ac:dyDescent="0.25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-22557827.172156986</v>
      </c>
      <c r="R958" s="25">
        <f t="array" aca="1" ref="R958" ca="1">INDEX('Lorri 401b'!L:L,MATCH('Retirement Calculator'!A958,'Lorri 401b'!N:N,0),0)</f>
        <v>-38563783.829876013</v>
      </c>
      <c r="S958" s="25">
        <f t="shared" ca="1" si="787"/>
        <v>-61121611.002032995</v>
      </c>
    </row>
    <row r="959" spans="1:19" ht="15.75" customHeight="1" x14ac:dyDescent="0.25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-22660248.730227999</v>
      </c>
      <c r="R959" s="25">
        <f t="array" aca="1" ref="R959" ca="1">INDEX('Lorri 401b'!L:L,MATCH('Retirement Calculator'!A959,'Lorri 401b'!N:N,0),0)</f>
        <v>-38746211.796446383</v>
      </c>
      <c r="S959" s="25">
        <f t="shared" ca="1" si="787"/>
        <v>-61406460.526674382</v>
      </c>
    </row>
    <row r="960" spans="1:19" ht="15.75" customHeight="1" x14ac:dyDescent="0.25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-22763097.044790976</v>
      </c>
      <c r="R960" s="25">
        <f t="array" aca="1" ref="R960" ca="1">INDEX('Lorri 401b'!L:L,MATCH('Retirement Calculator'!A960,'Lorri 401b'!N:N,0),0)</f>
        <v>-38929399.879544131</v>
      </c>
      <c r="S960" s="25">
        <f t="shared" ca="1" si="787"/>
        <v>-61692496.924335107</v>
      </c>
    </row>
    <row r="961" spans="1:19" ht="15.75" customHeight="1" x14ac:dyDescent="0.25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-22866373.893997964</v>
      </c>
      <c r="R961" s="25">
        <f t="array" aca="1" ref="R961" ca="1">INDEX('Lorri 401b'!L:L,MATCH('Retirement Calculator'!A961,'Lorri 401b'!N:N,0),0)</f>
        <v>-39113351.246321455</v>
      </c>
      <c r="S961" s="25">
        <f t="shared" ca="1" si="787"/>
        <v>-61979725.140319422</v>
      </c>
    </row>
    <row r="962" spans="1:19" ht="15.75" customHeight="1" x14ac:dyDescent="0.25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-22970081.06340998</v>
      </c>
      <c r="R962" s="25">
        <f t="array" aca="1" ref="R962" ca="1">INDEX('Lorri 401b'!L:L,MATCH('Retirement Calculator'!A962,'Lorri 401b'!N:N,0),0)</f>
        <v>-39298069.077127017</v>
      </c>
      <c r="S962" s="25">
        <f t="shared" ca="1" si="787"/>
        <v>-62268150.140536994</v>
      </c>
    </row>
    <row r="963" spans="1:19" ht="15.75" customHeight="1" x14ac:dyDescent="0.25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-23074220.346027881</v>
      </c>
      <c r="R963" s="25">
        <f t="array" aca="1" ref="R963" ca="1">INDEX('Lorri 401b'!L:L,MATCH('Retirement Calculator'!A963,'Lorri 401b'!N:N,0),0)</f>
        <v>-39483556.565560937</v>
      </c>
      <c r="S963" s="25">
        <f t="shared" ca="1" si="787"/>
        <v>-62557776.911588818</v>
      </c>
    </row>
    <row r="964" spans="1:19" ht="15.75" customHeight="1" x14ac:dyDescent="0.25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-23178793.542323358</v>
      </c>
      <c r="R964" s="25">
        <f t="array" aca="1" ref="R964" ca="1">INDEX('Lorri 401b'!L:L,MATCH('Retirement Calculator'!A964,'Lorri 401b'!N:N,0),0)</f>
        <v>-39669816.918529995</v>
      </c>
      <c r="S964" s="25">
        <f t="shared" ca="1" si="787"/>
        <v>-62848610.460853353</v>
      </c>
    </row>
    <row r="965" spans="1:19" ht="15.75" customHeight="1" x14ac:dyDescent="0.25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-23283802.460270066</v>
      </c>
      <c r="R965" s="25">
        <f t="array" aca="1" ref="R965" ca="1">INDEX('Lorri 401b'!L:L,MATCH('Retirement Calculator'!A965,'Lorri 401b'!N:N,0),0)</f>
        <v>-39856853.356303088</v>
      </c>
      <c r="S965" s="25">
        <f t="shared" ca="1" si="787"/>
        <v>-63140655.816573158</v>
      </c>
    </row>
    <row r="966" spans="1:19" ht="15.75" customHeight="1" x14ac:dyDescent="0.25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-23389248.915374883</v>
      </c>
      <c r="R966" s="25">
        <f t="array" aca="1" ref="R966" ca="1">INDEX('Lorri 401b'!L:L,MATCH('Retirement Calculator'!A966,'Lorri 401b'!N:N,0),0)</f>
        <v>-40044669.112566903</v>
      </c>
      <c r="S966" s="25">
        <f t="shared" ca="1" si="787"/>
        <v>-63433918.027941786</v>
      </c>
    </row>
    <row r="967" spans="1:19" ht="15.75" customHeight="1" x14ac:dyDescent="0.25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-23495134.730709303</v>
      </c>
      <c r="R967" s="25">
        <f t="array" aca="1" ref="R967" ca="1">INDEX('Lorri 401b'!L:L,MATCH('Retirement Calculator'!A967,'Lorri 401b'!N:N,0),0)</f>
        <v>-40233267.434481822</v>
      </c>
      <c r="S967" s="25">
        <f t="shared" ca="1" si="787"/>
        <v>-63728402.165191129</v>
      </c>
    </row>
    <row r="968" spans="1:19" ht="15.75" customHeight="1" x14ac:dyDescent="0.25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-23601461.73694095</v>
      </c>
      <c r="R968" s="25">
        <f t="array" aca="1" ref="R968" ca="1">INDEX('Lorri 401b'!L:L,MATCH('Retirement Calculator'!A968,'Lorri 401b'!N:N,0),0)</f>
        <v>-40422651.582738049</v>
      </c>
      <c r="S968" s="25">
        <f t="shared" ca="1" si="787"/>
        <v>-64024113.319678999</v>
      </c>
    </row>
    <row r="969" spans="1:19" ht="15.75" customHeight="1" x14ac:dyDescent="0.25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-23708231.772365231</v>
      </c>
      <c r="R969" s="25">
        <f t="array" aca="1" ref="R969" ca="1">INDEX('Lorri 401b'!L:L,MATCH('Retirement Calculator'!A969,'Lorri 401b'!N:N,0),0)</f>
        <v>-40612824.831612013</v>
      </c>
      <c r="S969" s="25">
        <f t="shared" ca="1" si="787"/>
        <v>-64321056.603977248</v>
      </c>
    </row>
    <row r="970" spans="1:19" ht="15.75" customHeight="1" x14ac:dyDescent="0.25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-23815446.682937112</v>
      </c>
      <c r="R970" s="25">
        <f t="array" aca="1" ref="R970" ca="1">INDEX('Lorri 401b'!L:L,MATCH('Retirement Calculator'!A970,'Lorri 401b'!N:N,0),0)</f>
        <v>-40803790.469022952</v>
      </c>
      <c r="S970" s="25">
        <f t="shared" ca="1" si="787"/>
        <v>-64619237.15196006</v>
      </c>
    </row>
    <row r="971" spans="1:19" ht="15.75" customHeight="1" x14ac:dyDescent="0.25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-23923108.322303042</v>
      </c>
      <c r="R971" s="25">
        <f t="array" aca="1" ref="R971" ca="1">INDEX('Lorri 401b'!L:L,MATCH('Retirement Calculator'!A971,'Lorri 401b'!N:N,0),0)</f>
        <v>-40995551.796589769</v>
      </c>
      <c r="S971" s="25">
        <f t="shared" ca="1" si="787"/>
        <v>-64918660.118892811</v>
      </c>
    </row>
    <row r="972" spans="1:19" ht="15.75" customHeight="1" x14ac:dyDescent="0.25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-24031218.551832996</v>
      </c>
      <c r="R972" s="25">
        <f t="array" aca="1" ref="R972" ca="1">INDEX('Lorri 401b'!L:L,MATCH('Retirement Calculator'!A972,'Lorri 401b'!N:N,0),0)</f>
        <v>-41188112.129688114</v>
      </c>
      <c r="S972" s="25">
        <f t="shared" ca="1" si="787"/>
        <v>-65219330.68152111</v>
      </c>
    </row>
    <row r="973" spans="1:19" ht="15.75" customHeight="1" x14ac:dyDescent="0.25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-24139779.240652662</v>
      </c>
      <c r="R973" s="25">
        <f t="array" aca="1" ref="R973" ca="1">INDEX('Lorri 401b'!L:L,MATCH('Retirement Calculator'!A973,'Lorri 401b'!N:N,0),0)</f>
        <v>-41381474.797507703</v>
      </c>
      <c r="S973" s="25">
        <f t="shared" ca="1" si="787"/>
        <v>-65521254.038160369</v>
      </c>
    </row>
    <row r="974" spans="1:19" ht="15.75" customHeight="1" x14ac:dyDescent="0.25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-24248792.265675742</v>
      </c>
      <c r="R974" s="25">
        <f t="array" aca="1" ref="R974" ca="1">INDEX('Lorri 401b'!L:L,MATCH('Retirement Calculator'!A974,'Lorri 401b'!N:N,0),0)</f>
        <v>-41575643.143109873</v>
      </c>
      <c r="S974" s="25">
        <f t="shared" ca="1" si="787"/>
        <v>-65824435.408785611</v>
      </c>
    </row>
    <row r="975" spans="1:19" ht="15.75" customHeight="1" x14ac:dyDescent="0.25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-24358259.511636417</v>
      </c>
      <c r="R975" s="25">
        <f t="array" aca="1" ref="R975" ca="1">INDEX('Lorri 401b'!L:L,MATCH('Retirement Calculator'!A975,'Lorri 401b'!N:N,0),0)</f>
        <v>-41770620.523485385</v>
      </c>
      <c r="S975" s="25">
        <f t="shared" ca="1" si="787"/>
        <v>-66128880.035121799</v>
      </c>
    </row>
    <row r="976" spans="1:19" ht="15.75" customHeight="1" x14ac:dyDescent="0.25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-24468182.871121928</v>
      </c>
      <c r="R976" s="25">
        <f t="array" aca="1" ref="R976" ca="1">INDEX('Lorri 401b'!L:L,MATCH('Retirement Calculator'!A976,'Lorri 401b'!N:N,0),0)</f>
        <v>-41966410.30961246</v>
      </c>
      <c r="S976" s="25">
        <f t="shared" ca="1" si="787"/>
        <v>-66434593.180734389</v>
      </c>
    </row>
    <row r="977" spans="1:19" ht="15.75" customHeight="1" x14ac:dyDescent="0.25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-24578564.244605295</v>
      </c>
      <c r="R977" s="25">
        <f t="array" aca="1" ref="R977" ca="1">INDEX('Lorri 401b'!L:L,MATCH('Retirement Calculator'!A977,'Lorri 401b'!N:N,0),0)</f>
        <v>-42163015.886515066</v>
      </c>
      <c r="S977" s="25">
        <f t="shared" ca="1" si="787"/>
        <v>-66741580.131120361</v>
      </c>
    </row>
    <row r="978" spans="1:19" ht="15.75" customHeight="1" x14ac:dyDescent="0.25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-24689405.540478177</v>
      </c>
      <c r="R978" s="25">
        <f t="array" aca="1" ref="R978" ca="1">INDEX('Lorri 401b'!L:L,MATCH('Retirement Calculator'!A978,'Lorri 401b'!N:N,0),0)</f>
        <v>-42360440.65332143</v>
      </c>
      <c r="S978" s="25">
        <f t="shared" ca="1" si="787"/>
        <v>-67049846.193799607</v>
      </c>
    </row>
    <row r="979" spans="1:19" ht="15.75" customHeight="1" x14ac:dyDescent="0.25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-24800708.675083861</v>
      </c>
      <c r="R979" s="25">
        <f t="array" aca="1" ref="R979" ca="1">INDEX('Lorri 401b'!L:L,MATCH('Retirement Calculator'!A979,'Lorri 401b'!N:N,0),0)</f>
        <v>-42558688.023322821</v>
      </c>
      <c r="S979" s="25">
        <f t="shared" ca="1" si="787"/>
        <v>-67359396.698406681</v>
      </c>
    </row>
    <row r="980" spans="1:19" ht="15.75" customHeight="1" x14ac:dyDescent="0.25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-24912475.572750404</v>
      </c>
      <c r="R980" s="25">
        <f t="array" aca="1" ref="R980" ca="1">INDEX('Lorri 401b'!L:L,MATCH('Retirement Calculator'!A980,'Lorri 401b'!N:N,0),0)</f>
        <v>-42757761.424032554</v>
      </c>
      <c r="S980" s="25">
        <f t="shared" ca="1" si="787"/>
        <v>-67670236.996782959</v>
      </c>
    </row>
    <row r="981" spans="1:19" ht="15.75" customHeight="1" x14ac:dyDescent="0.25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-25024708.165823892</v>
      </c>
      <c r="R981" s="25">
        <f t="array" aca="1" ref="R981" ca="1">INDEX('Lorri 401b'!L:L,MATCH('Retirement Calculator'!A981,'Lorri 401b'!N:N,0),0)</f>
        <v>-42957664.297245242</v>
      </c>
      <c r="S981" s="25">
        <f t="shared" ca="1" si="787"/>
        <v>-67982372.463069141</v>
      </c>
    </row>
    <row r="982" spans="1:19" ht="15.75" customHeight="1" x14ac:dyDescent="0.25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-25137408.39470185</v>
      </c>
      <c r="R982" s="25">
        <f t="array" aca="1" ref="R982" ca="1">INDEX('Lorri 401b'!L:L,MATCH('Retirement Calculator'!A982,'Lorri 401b'!N:N,0),0)</f>
        <v>-43158400.099096321</v>
      </c>
      <c r="S982" s="25">
        <f t="shared" ca="1" si="787"/>
        <v>-68295808.493798167</v>
      </c>
    </row>
    <row r="983" spans="1:19" ht="15.75" customHeight="1" x14ac:dyDescent="0.25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-25250578.207866799</v>
      </c>
      <c r="R983" s="25">
        <f t="array" aca="1" ref="R983" ca="1">INDEX('Lorri 401b'!L:L,MATCH('Retirement Calculator'!A983,'Lorri 401b'!N:N,0),0)</f>
        <v>-43359972.300121777</v>
      </c>
      <c r="S983" s="25">
        <f t="shared" ca="1" si="787"/>
        <v>-68610550.507988572</v>
      </c>
    </row>
    <row r="984" spans="1:19" ht="15.75" customHeight="1" x14ac:dyDescent="0.25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-25364219.561919935</v>
      </c>
      <c r="R984" s="25">
        <f t="array" aca="1" ref="R984" ca="1">INDEX('Lorri 401b'!L:L,MATCH('Retirement Calculator'!A984,'Lorri 401b'!N:N,0),0)</f>
        <v>-43562384.385318175</v>
      </c>
      <c r="S984" s="25">
        <f t="shared" ca="1" si="787"/>
        <v>-68926603.947238117</v>
      </c>
    </row>
    <row r="985" spans="1:19" ht="15.75" customHeight="1" x14ac:dyDescent="0.25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-25478334.42161496</v>
      </c>
      <c r="R985" s="25">
        <f t="array" aca="1" ref="R985" ca="1">INDEX('Lorri 401b'!L:L,MATCH('Retirement Calculator'!A985,'Lorri 401b'!N:N,0),0)</f>
        <v>-43765639.854202889</v>
      </c>
      <c r="S985" s="25">
        <f t="shared" ca="1" si="787"/>
        <v>-69243974.275817841</v>
      </c>
    </row>
    <row r="986" spans="1:19" ht="15.75" customHeight="1" x14ac:dyDescent="0.25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-25592924.759892046</v>
      </c>
      <c r="R986" s="25">
        <f t="array" aca="1" ref="R986" ca="1">INDEX('Lorri 401b'!L:L,MATCH('Retirement Calculator'!A986,'Lorri 401b'!N:N,0),0)</f>
        <v>-43969742.220874622</v>
      </c>
      <c r="S986" s="25">
        <f t="shared" ca="1" si="787"/>
        <v>-69562666.980766669</v>
      </c>
    </row>
    <row r="987" spans="1:19" ht="15.75" customHeight="1" x14ac:dyDescent="0.25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-25707992.557911955</v>
      </c>
      <c r="R987" s="25">
        <f t="array" aca="1" ref="R987" ca="1">INDEX('Lorri 401b'!L:L,MATCH('Retirement Calculator'!A987,'Lorri 401b'!N:N,0),0)</f>
        <v>-44174695.014074154</v>
      </c>
      <c r="S987" s="25">
        <f t="shared" ca="1" si="787"/>
        <v>-69882687.571986109</v>
      </c>
    </row>
    <row r="988" spans="1:19" ht="15.75" customHeight="1" x14ac:dyDescent="0.25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-25823539.805090282</v>
      </c>
      <c r="R988" s="25">
        <f t="array" aca="1" ref="R988" ca="1">INDEX('Lorri 401b'!L:L,MATCH('Retirement Calculator'!A988,'Lorri 401b'!N:N,0),0)</f>
        <v>-44380501.77724535</v>
      </c>
      <c r="S988" s="25">
        <f t="shared" ca="1" si="787"/>
        <v>-70204041.582335636</v>
      </c>
    </row>
    <row r="989" spans="1:19" ht="15.75" customHeight="1" x14ac:dyDescent="0.25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-25939568.499131851</v>
      </c>
      <c r="R989" s="25">
        <f t="array" aca="1" ref="R989" ca="1">INDEX('Lorri 401b'!L:L,MATCH('Retirement Calculator'!A989,'Lorri 401b'!N:N,0),0)</f>
        <v>-44587166.06859643</v>
      </c>
      <c r="S989" s="25">
        <f t="shared" ca="1" si="787"/>
        <v>-70526734.567728281</v>
      </c>
    </row>
    <row r="990" spans="1:19" ht="15.75" customHeight="1" x14ac:dyDescent="0.25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-26056080.646065261</v>
      </c>
      <c r="R990" s="25">
        <f t="array" aca="1" ref="R990" ca="1">INDEX('Lorri 401b'!L:L,MATCH('Retirement Calculator'!A990,'Lorri 401b'!N:N,0),0)</f>
        <v>-44794691.461161472</v>
      </c>
      <c r="S990" s="25">
        <f t="shared" ca="1" si="787"/>
        <v>-70850772.107226729</v>
      </c>
    </row>
    <row r="991" spans="1:19" ht="15.75" customHeight="1" x14ac:dyDescent="0.25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-26173078.260277558</v>
      </c>
      <c r="R991" s="25">
        <f t="array" aca="1" ref="R991" ca="1">INDEX('Lorri 401b'!L:L,MATCH('Retirement Calculator'!A991,'Lorri 401b'!N:N,0),0)</f>
        <v>-45003081.542862199</v>
      </c>
      <c r="S991" s="25">
        <f t="shared" ca="1" si="787"/>
        <v>-71176159.803139761</v>
      </c>
    </row>
    <row r="992" spans="1:19" ht="15.75" customHeight="1" x14ac:dyDescent="0.25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-26290563.364549074</v>
      </c>
      <c r="R992" s="25">
        <f t="array" aca="1" ref="R992" ca="1">INDEX('Lorri 401b'!L:L,MATCH('Retirement Calculator'!A992,'Lorri 401b'!N:N,0),0)</f>
        <v>-45212339.916570015</v>
      </c>
      <c r="S992" s="25">
        <f t="shared" ca="1" si="787"/>
        <v>-71502903.281119093</v>
      </c>
    </row>
    <row r="993" spans="1:19" ht="15.75" customHeight="1" x14ac:dyDescent="0.25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-26408537.990088388</v>
      </c>
      <c r="R993" s="25">
        <f t="array" aca="1" ref="R993" ca="1">INDEX('Lorri 401b'!L:L,MATCH('Retirement Calculator'!A993,'Lorri 401b'!N:N,0),0)</f>
        <v>-45422470.200168282</v>
      </c>
      <c r="S993" s="25">
        <f t="shared" ca="1" si="787"/>
        <v>-71831008.19025667</v>
      </c>
    </row>
    <row r="994" spans="1:19" ht="15.75" customHeight="1" x14ac:dyDescent="0.25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-26527004.17656745</v>
      </c>
      <c r="R994" s="25">
        <f t="array" aca="1" ref="R994" ca="1">INDEX('Lorri 401b'!L:L,MATCH('Retirement Calculator'!A994,'Lorri 401b'!N:N,0),0)</f>
        <v>-45633476.026614875</v>
      </c>
      <c r="S994" s="25">
        <f t="shared" ca="1" si="787"/>
        <v>-72160480.203182325</v>
      </c>
    </row>
    <row r="995" spans="1:19" ht="15.75" customHeight="1" x14ac:dyDescent="0.25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-26645963.972156841</v>
      </c>
      <c r="R995" s="25">
        <f t="array" aca="1" ref="R995" ca="1">INDEX('Lorri 401b'!L:L,MATCH('Retirement Calculator'!A995,'Lorri 401b'!N:N,0),0)</f>
        <v>-45845361.044004992</v>
      </c>
      <c r="S995" s="25">
        <f t="shared" ca="1" si="787"/>
        <v>-72491325.016161829</v>
      </c>
    </row>
    <row r="996" spans="1:19" ht="15.75" customHeight="1" x14ac:dyDescent="0.25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-26765419.433561187</v>
      </c>
      <c r="R996" s="25">
        <f t="array" aca="1" ref="R996" ca="1">INDEX('Lorri 401b'!L:L,MATCH('Retirement Calculator'!A996,'Lorri 401b'!N:N,0),0)</f>
        <v>-46058128.915634237</v>
      </c>
      <c r="S996" s="25">
        <f t="shared" ca="1" si="787"/>
        <v>-72823548.349195421</v>
      </c>
    </row>
    <row r="997" spans="1:19" ht="15.75" customHeight="1" x14ac:dyDescent="0.25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-26885372.626054719</v>
      </c>
      <c r="R997" s="25">
        <f t="array" aca="1" ref="R997" ca="1">INDEX('Lorri 401b'!L:L,MATCH('Retirement Calculator'!A997,'Lorri 401b'!N:N,0),0)</f>
        <v>-46271783.320061937</v>
      </c>
      <c r="S997" s="25">
        <f t="shared" ca="1" si="787"/>
        <v>-73157155.946116656</v>
      </c>
    </row>
    <row r="998" spans="1:19" ht="15.75" customHeight="1" x14ac:dyDescent="0.25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-27005825.623516973</v>
      </c>
      <c r="R998" s="25">
        <f t="array" aca="1" ref="R998" ca="1">INDEX('Lorri 401b'!L:L,MATCH('Retirement Calculator'!A998,'Lorri 401b'!N:N,0),0)</f>
        <v>-46486327.951174751</v>
      </c>
      <c r="S998" s="25">
        <f t="shared" ca="1" si="787"/>
        <v>-73492153.574691728</v>
      </c>
    </row>
    <row r="999" spans="1:19" ht="15.75" customHeight="1" x14ac:dyDescent="0.25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-27126780.508468654</v>
      </c>
      <c r="R999" s="25">
        <f t="array" aca="1" ref="R999" ca="1">INDEX('Lorri 401b'!L:L,MATCH('Retirement Calculator'!A999,'Lorri 401b'!N:N,0),0)</f>
        <v>-46701766.518250532</v>
      </c>
      <c r="S999" s="25">
        <f t="shared" ca="1" si="787"/>
        <v>-73828547.026719183</v>
      </c>
    </row>
    <row r="1000" spans="1:19" ht="15.75" customHeight="1" x14ac:dyDescent="0.25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-27248239.372107632</v>
      </c>
      <c r="R1000" s="25">
        <f t="array" aca="1" ref="R1000" ca="1">INDEX('Lorri 401b'!L:L,MATCH('Retirement Calculator'!A1000,'Lorri 401b'!N:N,0),0)</f>
        <v>-46918102.746022463</v>
      </c>
      <c r="S1000" s="25">
        <f t="shared" ca="1" si="787"/>
        <v>-74166342.118130088</v>
      </c>
    </row>
    <row r="1001" spans="1:19" ht="15.75" customHeight="1" x14ac:dyDescent="0.25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-27370204.314345106</v>
      </c>
      <c r="R1001" s="25">
        <f t="array" aca="1" ref="R1001" ca="1">INDEX('Lorri 401b'!L:L,MATCH('Retirement Calculator'!A1001,'Lorri 401b'!N:N,0),0)</f>
        <v>-47135340.374743447</v>
      </c>
      <c r="S1001" s="25">
        <f t="shared" ca="1" si="787"/>
        <v>-74505544.689088553</v>
      </c>
    </row>
    <row r="1002" spans="1:19" ht="15.75" customHeight="1" x14ac:dyDescent="0.25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-27492677.443841904</v>
      </c>
      <c r="R1002" s="25">
        <f t="array" aca="1" ref="R1002" ca="1">INDEX('Lorri 401b'!L:L,MATCH('Retirement Calculator'!A1002,'Lorri 401b'!N:N,0),0)</f>
        <v>-47353483.160250768</v>
      </c>
      <c r="S1002" s="25">
        <f t="shared" ca="1" si="787"/>
        <v>-74846160.604092672</v>
      </c>
    </row>
    <row r="1003" spans="1:19" ht="15.75" customHeight="1" x14ac:dyDescent="0.25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-27615660.878044937</v>
      </c>
      <c r="R1003" s="25">
        <f t="array" aca="1" ref="R1003" ca="1">INDEX('Lorri 401b'!L:L,MATCH('Retirement Calculator'!A1003,'Lorri 401b'!N:N,0),0)</f>
        <v>-47572534.874031037</v>
      </c>
      <c r="S1003" s="25">
        <f t="shared" ca="1" si="787"/>
        <v>-75188195.75207597</v>
      </c>
    </row>
    <row r="1004" spans="1:19" ht="15.75" customHeight="1" x14ac:dyDescent="0.25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-27739156.743223816</v>
      </c>
      <c r="R1004" s="25">
        <f t="array" aca="1" ref="R1004" ca="1">INDEX('Lorri 401b'!L:L,MATCH('Retirement Calculator'!A1004,'Lorri 401b'!N:N,0),0)</f>
        <v>-47792499.30328539</v>
      </c>
      <c r="S1004" s="25">
        <f t="shared" ca="1" si="787"/>
        <v>-75531656.046509206</v>
      </c>
    </row>
    <row r="1005" spans="1:19" ht="15.75" customHeight="1" x14ac:dyDescent="0.25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-27863167.174507607</v>
      </c>
      <c r="R1005" s="25">
        <f t="array" aca="1" ref="R1005" ca="1">INDEX('Lorri 401b'!L:L,MATCH('Retirement Calculator'!A1005,'Lorri 401b'!N:N,0),0)</f>
        <v>-48013380.250994965</v>
      </c>
      <c r="S1005" s="25">
        <f t="shared" ca="1" si="787"/>
        <v>-75876547.425502568</v>
      </c>
    </row>
    <row r="1006" spans="1:19" ht="15.75" customHeight="1" x14ac:dyDescent="0.25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-27987694.315921746</v>
      </c>
      <c r="R1006" s="25">
        <f t="array" aca="1" ref="R1006" ca="1">INDEX('Lorri 401b'!L:L,MATCH('Retirement Calculator'!A1006,'Lorri 401b'!N:N,0),0)</f>
        <v>-48235181.535986669</v>
      </c>
      <c r="S1006" s="25">
        <f t="shared" ca="1" si="787"/>
        <v>-76222875.851908416</v>
      </c>
    </row>
    <row r="1007" spans="1:19" ht="15.75" customHeight="1" x14ac:dyDescent="0.25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-28112740.320425112</v>
      </c>
      <c r="R1007" s="25">
        <f t="array" aca="1" ref="R1007" ca="1">INDEX('Lorri 401b'!L:L,MATCH('Retirement Calculator'!A1007,'Lorri 401b'!N:N,0),0)</f>
        <v>-48457906.992999166</v>
      </c>
      <c r="S1007" s="25">
        <f t="shared" ca="1" si="787"/>
        <v>-76570647.313424274</v>
      </c>
    </row>
    <row r="1008" spans="1:19" ht="15.75" customHeight="1" x14ac:dyDescent="0.25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-28238307.349947244</v>
      </c>
      <c r="R1008" s="25">
        <f t="array" aca="1" ref="R1008" ca="1">INDEX('Lorri 401b'!L:L,MATCH('Retirement Calculator'!A1008,'Lorri 401b'!N:N,0),0)</f>
        <v>-48681560.472749218</v>
      </c>
      <c r="S1008" s="25">
        <f t="shared" ca="1" si="787"/>
        <v>-76919867.822696462</v>
      </c>
    </row>
    <row r="1009" spans="1:19" ht="15.75" customHeight="1" x14ac:dyDescent="0.25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-28364397.575425718</v>
      </c>
      <c r="R1009" s="25">
        <f t="array" aca="1" ref="R1009" ca="1">INDEX('Lorri 401b'!L:L,MATCH('Retirement Calculator'!A1009,'Lorri 401b'!N:N,0),0)</f>
        <v>-48906145.841998227</v>
      </c>
      <c r="S1009" s="25">
        <f t="shared" ca="1" si="787"/>
        <v>-77270543.417423949</v>
      </c>
    </row>
    <row r="1010" spans="1:19" ht="15.75" customHeight="1" x14ac:dyDescent="0.25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-28491013.176843684</v>
      </c>
      <c r="R1010" s="25">
        <f t="array" aca="1" ref="R1010" ca="1">INDEX('Lorri 401b'!L:L,MATCH('Retirement Calculator'!A1010,'Lorri 401b'!N:N,0),0)</f>
        <v>-49131666.983619109</v>
      </c>
      <c r="S1010" s="25">
        <f t="shared" ca="1" si="787"/>
        <v>-77622680.160462797</v>
      </c>
    </row>
    <row r="1011" spans="1:19" ht="15.75" customHeight="1" x14ac:dyDescent="0.25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-28618156.34326756</v>
      </c>
      <c r="R1011" s="25">
        <f t="array" aca="1" ref="R1011" ca="1">INDEX('Lorri 401b'!L:L,MATCH('Retirement Calculator'!A1011,'Lorri 401b'!N:N,0),0)</f>
        <v>-49358127.796663411</v>
      </c>
      <c r="S1011" s="25">
        <f t="shared" ca="1" si="787"/>
        <v>-77976284.139930964</v>
      </c>
    </row>
    <row r="1012" spans="1:19" ht="15.75" customHeight="1" x14ac:dyDescent="0.25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-28745829.272884868</v>
      </c>
      <c r="R1012" s="25">
        <f t="array" aca="1" ref="R1012" ca="1">INDEX('Lorri 401b'!L:L,MATCH('Retirement Calculator'!A1012,'Lorri 401b'!N:N,0),0)</f>
        <v>-49585532.196428731</v>
      </c>
      <c r="S1012" s="25">
        <f t="shared" ca="1" si="787"/>
        <v>-78331361.469313592</v>
      </c>
    </row>
    <row r="1013" spans="1:19" ht="15.75" customHeight="1" x14ac:dyDescent="0.25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-28874034.173042249</v>
      </c>
      <c r="R1013" s="25">
        <f t="array" aca="1" ref="R1013" ca="1">INDEX('Lorri 401b'!L:L,MATCH('Retirement Calculator'!A1013,'Lorri 401b'!N:N,0),0)</f>
        <v>-49813884.114526406</v>
      </c>
      <c r="S1013" s="25">
        <f t="shared" ca="1" si="787"/>
        <v>-78687918.287568659</v>
      </c>
    </row>
    <row r="1014" spans="1:19" ht="15.75" customHeight="1" x14ac:dyDescent="0.25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-29002773.260283619</v>
      </c>
      <c r="R1014" s="25">
        <f t="array" aca="1" ref="R1014" ca="1">INDEX('Lorri 401b'!L:L,MATCH('Retirement Calculator'!A1014,'Lorri 401b'!N:N,0),0)</f>
        <v>-50043187.49894949</v>
      </c>
      <c r="S1014" s="25">
        <f t="shared" ca="1" si="787"/>
        <v>-79045960.759233117</v>
      </c>
    </row>
    <row r="1015" spans="1:19" ht="15.75" customHeight="1" x14ac:dyDescent="0.25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-29132048.760388494</v>
      </c>
      <c r="R1015" s="25">
        <f t="array" aca="1" ref="R1015" ca="1">INDEX('Lorri 401b'!L:L,MATCH('Retirement Calculator'!A1015,'Lorri 401b'!N:N,0),0)</f>
        <v>-50273446.314141005</v>
      </c>
      <c r="S1015" s="25">
        <f t="shared" ca="1" si="787"/>
        <v>-79405495.074529499</v>
      </c>
    </row>
    <row r="1016" spans="1:19" ht="15.75" customHeight="1" x14ac:dyDescent="0.25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-29261862.908410471</v>
      </c>
      <c r="R1016" s="25">
        <f t="array" aca="1" ref="R1016" ca="1">INDEX('Lorri 401b'!L:L,MATCH('Retirement Calculator'!A1016,'Lorri 401b'!N:N,0),0)</f>
        <v>-50504664.541062482</v>
      </c>
      <c r="S1016" s="25">
        <f t="shared" ca="1" si="787"/>
        <v>-79766527.449472949</v>
      </c>
    </row>
    <row r="1017" spans="1:19" ht="15.75" customHeight="1" x14ac:dyDescent="0.25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-29392217.948715873</v>
      </c>
      <c r="R1017" s="25">
        <f t="array" aca="1" ref="R1017" ca="1">INDEX('Lorri 401b'!L:L,MATCH('Retirement Calculator'!A1017,'Lorri 401b'!N:N,0),0)</f>
        <v>-50736846.177262798</v>
      </c>
      <c r="S1017" s="25">
        <f t="shared" ca="1" si="787"/>
        <v>-80129064.125978678</v>
      </c>
    </row>
    <row r="1018" spans="1:19" ht="15.75" customHeight="1" x14ac:dyDescent="0.25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-29523116.135022547</v>
      </c>
      <c r="R1018" s="25">
        <f t="array" aca="1" ref="R1018" ca="1">INDEX('Lorri 401b'!L:L,MATCH('Retirement Calculator'!A1018,'Lorri 401b'!N:N,0),0)</f>
        <v>-50969995.236947283</v>
      </c>
      <c r="S1018" s="25">
        <f t="shared" ca="1" si="787"/>
        <v>-80493111.371969834</v>
      </c>
    </row>
    <row r="1019" spans="1:19" ht="15.75" customHeight="1" x14ac:dyDescent="0.25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-29654559.730438832</v>
      </c>
      <c r="R1019" s="25">
        <f t="array" aca="1" ref="R1019" ca="1">INDEX('Lorri 401b'!L:L,MATCH('Retirement Calculator'!A1019,'Lorri 401b'!N:N,0),0)</f>
        <v>-51204115.751047119</v>
      </c>
      <c r="S1019" s="25">
        <f t="shared" ca="1" si="787"/>
        <v>-80858675.481485948</v>
      </c>
    </row>
    <row r="1020" spans="1:19" ht="15.75" customHeight="1" x14ac:dyDescent="0.25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-29786551.007502686</v>
      </c>
      <c r="R1020" s="25">
        <f t="array" aca="1" ref="R1020" ca="1">INDEX('Lorri 401b'!L:L,MATCH('Retirement Calculator'!A1020,'Lorri 401b'!N:N,0),0)</f>
        <v>-51439211.767289035</v>
      </c>
      <c r="S1020" s="25">
        <f t="shared" ca="1" si="787"/>
        <v>-81225762.774791718</v>
      </c>
    </row>
    <row r="1021" spans="1:19" ht="15.75" customHeight="1" x14ac:dyDescent="0.25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-29919092.248220973</v>
      </c>
      <c r="R1021" s="25">
        <f t="array" aca="1" ref="R1021" ca="1">INDEX('Lorri 401b'!L:L,MATCH('Retirement Calculator'!A1021,'Lorri 401b'!N:N,0),0)</f>
        <v>-51675287.350265294</v>
      </c>
      <c r="S1021" s="25">
        <f t="shared" ca="1" si="787"/>
        <v>-81594379.598486274</v>
      </c>
    </row>
    <row r="1022" spans="1:19" ht="15.75" customHeight="1" x14ac:dyDescent="0.25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-30052185.744108919</v>
      </c>
      <c r="R1022" s="25">
        <f t="array" aca="1" ref="R1022" ca="1">INDEX('Lorri 401b'!L:L,MATCH('Retirement Calculator'!A1022,'Lorri 401b'!N:N,0),0)</f>
        <v>-51912346.581503958</v>
      </c>
      <c r="S1022" s="25">
        <f t="shared" ca="1" si="787"/>
        <v>-81964532.325612873</v>
      </c>
    </row>
    <row r="1023" spans="1:19" ht="15.75" customHeight="1" x14ac:dyDescent="0.25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-30185833.796229731</v>
      </c>
      <c r="R1023" s="25">
        <f t="array" aca="1" ref="R1023" ca="1">INDEX('Lorri 401b'!L:L,MATCH('Retirement Calculator'!A1023,'Lorri 401b'!N:N,0),0)</f>
        <v>-52150393.559539445</v>
      </c>
      <c r="S1023" s="25">
        <f t="shared" ca="1" si="787"/>
        <v>-82336227.355769172</v>
      </c>
    </row>
    <row r="1024" spans="1:19" ht="15.75" customHeight="1" x14ac:dyDescent="0.25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-30320038.71523438</v>
      </c>
      <c r="R1024" s="25">
        <f t="array" aca="1" ref="R1024" ca="1">INDEX('Lorri 401b'!L:L,MATCH('Retirement Calculator'!A1024,'Lorri 401b'!N:N,0),0)</f>
        <v>-52389432.399983414</v>
      </c>
      <c r="S1024" s="25">
        <f t="shared" ca="1" si="787"/>
        <v>-82709471.11521779</v>
      </c>
    </row>
    <row r="1025" spans="1:19" ht="15.75" customHeight="1" x14ac:dyDescent="0.25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-30454802.821401551</v>
      </c>
      <c r="R1025" s="25">
        <f t="array" aca="1" ref="R1025" ca="1">INDEX('Lorri 401b'!L:L,MATCH('Retirement Calculator'!A1025,'Lorri 401b'!N:N,0),0)</f>
        <v>-52629467.235595897</v>
      </c>
      <c r="S1025" s="25">
        <f t="shared" ca="1" si="787"/>
        <v>-83084270.056997448</v>
      </c>
    </row>
    <row r="1026" spans="1:19" ht="15.75" customHeight="1" x14ac:dyDescent="0.25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-30590128.444677752</v>
      </c>
      <c r="R1026" s="25">
        <f t="array" aca="1" ref="R1026" ca="1">INDEX('Lorri 401b'!L:L,MATCH('Retirement Calculator'!A1026,'Lorri 401b'!N:N,0),0)</f>
        <v>-52870502.216356769</v>
      </c>
      <c r="S1026" s="25">
        <f t="shared" ca="1" si="787"/>
        <v>-83460630.661034524</v>
      </c>
    </row>
    <row r="1027" spans="1:19" ht="15.75" customHeight="1" x14ac:dyDescent="0.25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-30726017.924717601</v>
      </c>
      <c r="R1027" s="25">
        <f t="array" aca="1" ref="R1027" ca="1">INDEX('Lorri 401b'!L:L,MATCH('Retirement Calculator'!A1027,'Lorri 401b'!N:N,0),0)</f>
        <v>-53112541.509537481</v>
      </c>
      <c r="S1027" s="25">
        <f t="shared" ca="1" si="787"/>
        <v>-83838559.434255078</v>
      </c>
    </row>
    <row r="1028" spans="1:19" ht="15.75" customHeight="1" x14ac:dyDescent="0.25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-30862473.610924285</v>
      </c>
      <c r="R1028" s="25">
        <f t="array" aca="1" ref="R1028" ca="1">INDEX('Lorri 401b'!L:L,MATCH('Retirement Calculator'!A1028,'Lorri 401b'!N:N,0),0)</f>
        <v>-53355589.299773112</v>
      </c>
      <c r="S1028" s="25">
        <f t="shared" ca="1" si="787"/>
        <v>-84218062.910697401</v>
      </c>
    </row>
    <row r="1029" spans="1:19" ht="15.75" customHeight="1" x14ac:dyDescent="0.25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-30999497.862490162</v>
      </c>
      <c r="R1029" s="25">
        <f t="array" aca="1" ref="R1029" ca="1">INDEX('Lorri 401b'!L:L,MATCH('Retirement Calculator'!A1029,'Lorri 401b'!N:N,0),0)</f>
        <v>-53599649.789134718</v>
      </c>
      <c r="S1029" s="25">
        <f t="shared" ca="1" si="787"/>
        <v>-84599147.651624888</v>
      </c>
    </row>
    <row r="1030" spans="1:19" ht="15.75" customHeight="1" x14ac:dyDescent="0.25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-31137093.048437566</v>
      </c>
      <c r="R1030" s="25">
        <f t="array" aca="1" ref="R1030" ca="1">INDEX('Lorri 401b'!L:L,MATCH('Retirement Calculator'!A1030,'Lorri 401b'!N:N,0),0)</f>
        <v>-53844727.197202004</v>
      </c>
      <c r="S1030" s="25">
        <f t="shared" ca="1" si="787"/>
        <v>-84981820.245639563</v>
      </c>
    </row>
    <row r="1031" spans="1:19" ht="15.75" customHeight="1" x14ac:dyDescent="0.25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-31275261.547659747</v>
      </c>
      <c r="R1031" s="25">
        <f t="array" aca="1" ref="R1031" ca="1">INDEX('Lorri 401b'!L:L,MATCH('Retirement Calculator'!A1031,'Lorri 401b'!N:N,0),0)</f>
        <v>-54090825.761136234</v>
      </c>
      <c r="S1031" s="25">
        <f t="shared" ref="S1031:S1171" ca="1" si="1047">SUM(Q1031:R1031)</f>
        <v>-85366087.308795989</v>
      </c>
    </row>
    <row r="1032" spans="1:19" ht="15.75" customHeight="1" x14ac:dyDescent="0.25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-31414005.748962022</v>
      </c>
      <c r="R1032" s="25">
        <f t="array" aca="1" ref="R1032" ca="1">INDEX('Lorri 401b'!L:L,MATCH('Retirement Calculator'!A1032,'Lorri 401b'!N:N,0),0)</f>
        <v>-54337949.735753521</v>
      </c>
      <c r="S1032" s="25">
        <f t="shared" ca="1" si="1047"/>
        <v>-85751955.484715551</v>
      </c>
    </row>
    <row r="1033" spans="1:19" ht="15.75" customHeight="1" x14ac:dyDescent="0.25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-31553328.051103055</v>
      </c>
      <c r="R1033" s="25">
        <f t="array" aca="1" ref="R1033" ca="1">INDEX('Lorri 401b'!L:L,MATCH('Retirement Calculator'!A1033,'Lorri 401b'!N:N,0),0)</f>
        <v>-54586103.393598385</v>
      </c>
      <c r="S1033" s="25">
        <f t="shared" ca="1" si="1047"/>
        <v>-86139431.444701433</v>
      </c>
    </row>
    <row r="1034" spans="1:19" ht="15.75" customHeight="1" x14ac:dyDescent="0.25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-31693230.862836346</v>
      </c>
      <c r="R1034" s="25">
        <f t="array" aca="1" ref="R1034" ca="1">INDEX('Lorri 401b'!L:L,MATCH('Retirement Calculator'!A1034,'Lorri 401b'!N:N,0),0)</f>
        <v>-54835291.025017597</v>
      </c>
      <c r="S1034" s="25">
        <f t="shared" ca="1" si="1047"/>
        <v>-86528521.88785395</v>
      </c>
    </row>
    <row r="1035" spans="1:19" ht="15.75" customHeight="1" x14ac:dyDescent="0.25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-31833716.602951858</v>
      </c>
      <c r="R1035" s="25">
        <f t="array" aca="1" ref="R1035" ca="1">INDEX('Lorri 401b'!L:L,MATCH('Retirement Calculator'!A1035,'Lorri 401b'!N:N,0),0)</f>
        <v>-55085516.938234389</v>
      </c>
      <c r="S1035" s="25">
        <f t="shared" ca="1" si="1047"/>
        <v>-86919233.541186243</v>
      </c>
    </row>
    <row r="1036" spans="1:19" ht="15.75" customHeight="1" x14ac:dyDescent="0.25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-31974787.700317852</v>
      </c>
      <c r="R1036" s="25">
        <f t="array" aca="1" ref="R1036" ca="1">INDEX('Lorri 401b'!L:L,MATCH('Retirement Calculator'!A1036,'Lorri 401b'!N:N,0),0)</f>
        <v>-55336785.459422924</v>
      </c>
      <c r="S1036" s="25">
        <f t="shared" ca="1" si="1047"/>
        <v>-87311573.159740776</v>
      </c>
    </row>
    <row r="1037" spans="1:19" ht="15.75" customHeight="1" x14ac:dyDescent="0.25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-32116446.593922868</v>
      </c>
      <c r="R1037" s="25">
        <f t="array" aca="1" ref="R1037" ca="1">INDEX('Lorri 401b'!L:L,MATCH('Retirement Calculator'!A1037,'Lorri 401b'!N:N,0),0)</f>
        <v>-55589100.932783075</v>
      </c>
      <c r="S1037" s="25">
        <f t="shared" ca="1" si="1047"/>
        <v>-87705547.52670595</v>
      </c>
    </row>
    <row r="1038" spans="1:19" ht="15.75" customHeight="1" x14ac:dyDescent="0.25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-32258695.732917905</v>
      </c>
      <c r="R1038" s="25">
        <f t="array" aca="1" ref="R1038" ca="1">INDEX('Lorri 401b'!L:L,MATCH('Retirement Calculator'!A1038,'Lorri 401b'!N:N,0),0)</f>
        <v>-55842467.720615558</v>
      </c>
      <c r="S1038" s="25">
        <f t="shared" ca="1" si="1047"/>
        <v>-88101163.453533471</v>
      </c>
    </row>
    <row r="1039" spans="1:19" ht="15.75" customHeight="1" x14ac:dyDescent="0.25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-32401537.576658756</v>
      </c>
      <c r="R1039" s="25">
        <f t="array" aca="1" ref="R1039" ca="1">INDEX('Lorri 401b'!L:L,MATCH('Retirement Calculator'!A1039,'Lorri 401b'!N:N,0),0)</f>
        <v>-56096890.203397341</v>
      </c>
      <c r="S1039" s="25">
        <f t="shared" ca="1" si="1047"/>
        <v>-88498427.780056089</v>
      </c>
    </row>
    <row r="1040" spans="1:19" ht="15.75" customHeight="1" x14ac:dyDescent="0.25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-32544974.594748527</v>
      </c>
      <c r="R1040" s="25">
        <f t="array" aca="1" ref="R1040" ca="1">INDEX('Lorri 401b'!L:L,MATCH('Retirement Calculator'!A1040,'Lorri 401b'!N:N,0),0)</f>
        <v>-56352372.779857382</v>
      </c>
      <c r="S1040" s="25">
        <f t="shared" ca="1" si="1047"/>
        <v>-88897347.374605909</v>
      </c>
    </row>
    <row r="1041" spans="1:19" ht="15.75" customHeight="1" x14ac:dyDescent="0.25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-32689009.267080337</v>
      </c>
      <c r="R1041" s="25">
        <f t="array" aca="1" ref="R1041" ca="1">INDEX('Lorri 401b'!L:L,MATCH('Retirement Calculator'!A1041,'Lorri 401b'!N:N,0),0)</f>
        <v>-56608919.867052674</v>
      </c>
      <c r="S1041" s="25">
        <f t="shared" ca="1" si="1047"/>
        <v>-89297929.134133011</v>
      </c>
    </row>
    <row r="1042" spans="1:19" ht="15.75" customHeight="1" x14ac:dyDescent="0.25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-32833644.083880197</v>
      </c>
      <c r="R1042" s="25">
        <f t="array" aca="1" ref="R1042" ca="1">INDEX('Lorri 401b'!L:L,MATCH('Retirement Calculator'!A1042,'Lorri 401b'!N:N,0),0)</f>
        <v>-56866535.900444612</v>
      </c>
      <c r="S1042" s="25">
        <f t="shared" ca="1" si="1047"/>
        <v>-89700179.984324813</v>
      </c>
    </row>
    <row r="1043" spans="1:19" ht="15.75" customHeight="1" x14ac:dyDescent="0.25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-32978881.545750059</v>
      </c>
      <c r="R1043" s="25">
        <f t="array" aca="1" ref="R1043" ca="1">INDEX('Lorri 401b'!L:L,MATCH('Retirement Calculator'!A1043,'Lorri 401b'!N:N,0),0)</f>
        <v>-57125225.333975688</v>
      </c>
      <c r="S1043" s="25">
        <f t="shared" ca="1" si="1047"/>
        <v>-90104106.879725754</v>
      </c>
    </row>
    <row r="1044" spans="1:19" ht="15.75" customHeight="1" x14ac:dyDescent="0.25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-33124724.163711045</v>
      </c>
      <c r="R1044" s="25">
        <f t="array" aca="1" ref="R1044" ca="1">INDEX('Lorri 401b'!L:L,MATCH('Retirement Calculator'!A1044,'Lorri 401b'!N:N,0),0)</f>
        <v>-57384992.640146472</v>
      </c>
      <c r="S1044" s="25">
        <f t="shared" ca="1" si="1047"/>
        <v>-90509716.80385752</v>
      </c>
    </row>
    <row r="1045" spans="1:19" ht="15.75" customHeight="1" x14ac:dyDescent="0.25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-33271174.459246866</v>
      </c>
      <c r="R1045" s="25">
        <f t="array" aca="1" ref="R1045" ca="1">INDEX('Lorri 401b'!L:L,MATCH('Retirement Calculator'!A1045,'Lorri 401b'!N:N,0),0)</f>
        <v>-57645842.310092971</v>
      </c>
      <c r="S1045" s="25">
        <f t="shared" ca="1" si="1047"/>
        <v>-90917016.76933983</v>
      </c>
    </row>
    <row r="1046" spans="1:19" ht="15.75" customHeight="1" x14ac:dyDescent="0.25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-33418234.964347422</v>
      </c>
      <c r="R1046" s="25">
        <f t="array" aca="1" ref="R1046" ca="1">INDEX('Lorri 401b'!L:L,MATCH('Retirement Calculator'!A1046,'Lorri 401b'!N:N,0),0)</f>
        <v>-57907778.853664249</v>
      </c>
      <c r="S1046" s="25">
        <f t="shared" ca="1" si="1047"/>
        <v>-91326013.818011671</v>
      </c>
    </row>
    <row r="1047" spans="1:19" ht="15.75" customHeight="1" x14ac:dyDescent="0.25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-33565908.221552566</v>
      </c>
      <c r="R1047" s="25">
        <f t="array" aca="1" ref="R1047" ca="1">INDEX('Lorri 401b'!L:L,MATCH('Retirement Calculator'!A1047,'Lorri 401b'!N:N,0),0)</f>
        <v>-58170806.799500406</v>
      </c>
      <c r="S1047" s="25">
        <f t="shared" ca="1" si="1047"/>
        <v>-91736715.021052971</v>
      </c>
    </row>
    <row r="1048" spans="1:19" ht="15.75" customHeight="1" x14ac:dyDescent="0.25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-33714196.783996068</v>
      </c>
      <c r="R1048" s="25">
        <f t="array" aca="1" ref="R1048" ca="1">INDEX('Lorri 401b'!L:L,MATCH('Retirement Calculator'!A1048,'Lorri 401b'!N:N,0),0)</f>
        <v>-58434930.69511088</v>
      </c>
      <c r="S1048" s="25">
        <f t="shared" ca="1" si="1047"/>
        <v>-92149127.479106948</v>
      </c>
    </row>
    <row r="1049" spans="1:19" ht="15.75" customHeight="1" x14ac:dyDescent="0.25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-33863103.21544975</v>
      </c>
      <c r="R1049" s="25">
        <f t="array" aca="1" ref="R1049" ca="1">INDEX('Lorri 401b'!L:L,MATCH('Retirement Calculator'!A1049,'Lorri 401b'!N:N,0),0)</f>
        <v>-58700155.106953062</v>
      </c>
      <c r="S1049" s="25">
        <f t="shared" ca="1" si="1047"/>
        <v>-92563258.322402805</v>
      </c>
    </row>
    <row r="1050" spans="1:19" ht="15.75" customHeight="1" x14ac:dyDescent="0.25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-34012630.090367824</v>
      </c>
      <c r="R1050" s="25">
        <f t="array" aca="1" ref="R1050" ca="1">INDEX('Lorri 401b'!L:L,MATCH('Retirement Calculator'!A1050,'Lorri 401b'!N:N,0),0)</f>
        <v>-58966484.620511256</v>
      </c>
      <c r="S1050" s="25">
        <f t="shared" ca="1" si="1047"/>
        <v>-92979114.710879087</v>
      </c>
    </row>
    <row r="1051" spans="1:19" ht="15.75" customHeight="1" x14ac:dyDescent="0.25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-34162779.993931383</v>
      </c>
      <c r="R1051" s="25">
        <f t="array" aca="1" ref="R1051" ca="1">INDEX('Lorri 401b'!L:L,MATCH('Retirement Calculator'!A1051,'Lorri 401b'!N:N,0),0)</f>
        <v>-59233923.840375945</v>
      </c>
      <c r="S1051" s="25">
        <f t="shared" ca="1" si="1047"/>
        <v>-93396703.834307328</v>
      </c>
    </row>
    <row r="1052" spans="1:19" ht="15.75" customHeight="1" x14ac:dyDescent="0.25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-34313555.522093125</v>
      </c>
      <c r="R1052" s="25">
        <f t="array" aca="1" ref="R1052" ca="1">INDEX('Lorri 401b'!L:L,MATCH('Retirement Calculator'!A1052,'Lorri 401b'!N:N,0),0)</f>
        <v>-59502477.3903234</v>
      </c>
      <c r="S1052" s="25">
        <f t="shared" ca="1" si="1047"/>
        <v>-93816032.912416518</v>
      </c>
    </row>
    <row r="1053" spans="1:19" ht="15.75" customHeight="1" x14ac:dyDescent="0.25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-34464959.281622209</v>
      </c>
      <c r="R1053" s="25">
        <f t="array" aca="1" ref="R1053" ca="1">INDEX('Lorri 401b'!L:L,MATCH('Retirement Calculator'!A1053,'Lorri 401b'!N:N,0),0)</f>
        <v>-59772149.913395636</v>
      </c>
      <c r="S1053" s="25">
        <f t="shared" ca="1" si="1047"/>
        <v>-94237109.195017844</v>
      </c>
    </row>
    <row r="1054" spans="1:19" ht="15.75" customHeight="1" x14ac:dyDescent="0.25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-34616993.890149333</v>
      </c>
      <c r="R1054" s="25">
        <f t="array" aca="1" ref="R1054" ca="1">INDEX('Lorri 401b'!L:L,MATCH('Retirement Calculator'!A1054,'Lorri 401b'!N:N,0),0)</f>
        <v>-60042946.07198067</v>
      </c>
      <c r="S1054" s="25">
        <f t="shared" ca="1" si="1047"/>
        <v>-94659939.96213001</v>
      </c>
    </row>
    <row r="1055" spans="1:19" ht="15.75" customHeight="1" x14ac:dyDescent="0.25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-34769661.976211987</v>
      </c>
      <c r="R1055" s="25">
        <f t="array" aca="1" ref="R1055" ca="1">INDEX('Lorri 401b'!L:L,MATCH('Retirement Calculator'!A1055,'Lorri 401b'!N:N,0),0)</f>
        <v>-60314870.547893144</v>
      </c>
      <c r="S1055" s="25">
        <f t="shared" ca="1" si="1047"/>
        <v>-95084532.524105132</v>
      </c>
    </row>
    <row r="1056" spans="1:19" ht="15.75" customHeight="1" x14ac:dyDescent="0.25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-34922966.179299898</v>
      </c>
      <c r="R1056" s="25">
        <f t="array" aca="1" ref="R1056" ca="1">INDEX('Lorri 401b'!L:L,MATCH('Retirement Calculator'!A1056,'Lorri 401b'!N:N,0),0)</f>
        <v>-60587928.042455256</v>
      </c>
      <c r="S1056" s="25">
        <f t="shared" ca="1" si="1047"/>
        <v>-95510894.221755147</v>
      </c>
    </row>
    <row r="1057" spans="1:19" ht="15.75" customHeight="1" x14ac:dyDescent="0.25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-35076909.149900675</v>
      </c>
      <c r="R1057" s="25">
        <f t="array" aca="1" ref="R1057" ca="1">INDEX('Lorri 401b'!L:L,MATCH('Retirement Calculator'!A1057,'Lorri 401b'!N:N,0),0)</f>
        <v>-60862123.276578039</v>
      </c>
      <c r="S1057" s="25">
        <f t="shared" ca="1" si="1047"/>
        <v>-95939032.426478714</v>
      </c>
    </row>
    <row r="1058" spans="1:19" ht="15.75" customHeight="1" x14ac:dyDescent="0.25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-35231493.549545623</v>
      </c>
      <c r="R1058" s="25">
        <f t="array" aca="1" ref="R1058" ca="1">INDEX('Lorri 401b'!L:L,MATCH('Retirement Calculator'!A1058,'Lorri 401b'!N:N,0),0)</f>
        <v>-61137460.990843005</v>
      </c>
      <c r="S1058" s="25">
        <f t="shared" ca="1" si="1047"/>
        <v>-96368954.540388629</v>
      </c>
    </row>
    <row r="1059" spans="1:19" ht="15.75" customHeight="1" x14ac:dyDescent="0.25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-35386722.050855763</v>
      </c>
      <c r="R1059" s="25">
        <f t="array" aca="1" ref="R1059" ca="1">INDEX('Lorri 401b'!L:L,MATCH('Retirement Calculator'!A1059,'Lorri 401b'!N:N,0),0)</f>
        <v>-61413945.945584074</v>
      </c>
      <c r="S1059" s="25">
        <f t="shared" ca="1" si="1047"/>
        <v>-96800667.996439844</v>
      </c>
    </row>
    <row r="1060" spans="1:19" ht="15.75" customHeight="1" x14ac:dyDescent="0.25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-35542597.337588027</v>
      </c>
      <c r="R1060" s="25">
        <f t="array" aca="1" ref="R1060" ca="1">INDEX('Lorri 401b'!L:L,MATCH('Retirement Calculator'!A1060,'Lorri 401b'!N:N,0),0)</f>
        <v>-61691582.920969896</v>
      </c>
      <c r="S1060" s="25">
        <f t="shared" ca="1" si="1047"/>
        <v>-97234180.258557916</v>
      </c>
    </row>
    <row r="1061" spans="1:19" ht="15.75" customHeight="1" x14ac:dyDescent="0.25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-35699122.104681671</v>
      </c>
      <c r="R1061" s="25">
        <f t="array" aca="1" ref="R1061" ca="1">INDEX('Lorri 401b'!L:L,MATCH('Retirement Calculator'!A1061,'Lorri 401b'!N:N,0),0)</f>
        <v>-61970376.717086494</v>
      </c>
      <c r="S1061" s="25">
        <f t="shared" ca="1" si="1047"/>
        <v>-97669498.821768165</v>
      </c>
    </row>
    <row r="1062" spans="1:19" ht="15.75" customHeight="1" x14ac:dyDescent="0.25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-35856299.058304876</v>
      </c>
      <c r="R1062" s="25">
        <f t="array" aca="1" ref="R1062" ca="1">INDEX('Lorri 401b'!L:L,MATCH('Retirement Calculator'!A1062,'Lorri 401b'!N:N,0),0)</f>
        <v>-62250332.154020242</v>
      </c>
      <c r="S1062" s="25">
        <f t="shared" ca="1" si="1047"/>
        <v>-98106631.212325126</v>
      </c>
    </row>
    <row r="1063" spans="1:19" ht="15.75" customHeight="1" x14ac:dyDescent="0.25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-36014130.915901512</v>
      </c>
      <c r="R1063" s="25">
        <f t="array" aca="1" ref="R1063" ca="1">INDEX('Lorri 401b'!L:L,MATCH('Retirement Calculator'!A1063,'Lorri 401b'!N:N,0),0)</f>
        <v>-62531454.071941212</v>
      </c>
      <c r="S1063" s="25">
        <f t="shared" ca="1" si="1047"/>
        <v>-98545584.987842724</v>
      </c>
    </row>
    <row r="1064" spans="1:19" ht="15.75" customHeight="1" x14ac:dyDescent="0.25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-36172620.406238131</v>
      </c>
      <c r="R1064" s="25">
        <f t="array" aca="1" ref="R1064" ca="1">INDEX('Lorri 401b'!L:L,MATCH('Retirement Calculator'!A1064,'Lorri 401b'!N:N,0),0)</f>
        <v>-62813747.331186853</v>
      </c>
      <c r="S1064" s="25">
        <f t="shared" ca="1" si="1047"/>
        <v>-98986367.737424985</v>
      </c>
    </row>
    <row r="1065" spans="1:19" ht="15.75" customHeight="1" x14ac:dyDescent="0.25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-36331770.269451156</v>
      </c>
      <c r="R1065" s="25">
        <f t="array" aca="1" ref="R1065" ca="1">INDEX('Lorri 401b'!L:L,MATCH('Retirement Calculator'!A1065,'Lorri 401b'!N:N,0),0)</f>
        <v>-63097216.812346019</v>
      </c>
      <c r="S1065" s="25">
        <f t="shared" ca="1" si="1047"/>
        <v>-99428987.081797183</v>
      </c>
    </row>
    <row r="1066" spans="1:19" ht="15.75" customHeight="1" x14ac:dyDescent="0.25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-36491583.257094234</v>
      </c>
      <c r="R1066" s="25">
        <f t="array" aca="1" ref="R1066" ca="1">INDEX('Lorri 401b'!L:L,MATCH('Retirement Calculator'!A1066,'Lorri 401b'!N:N,0),0)</f>
        <v>-63381867.416343346</v>
      </c>
      <c r="S1066" s="25">
        <f t="shared" ca="1" si="1047"/>
        <v>-99873450.67343758</v>
      </c>
    </row>
    <row r="1067" spans="1:19" ht="15.75" customHeight="1" x14ac:dyDescent="0.25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-36652062.132185824</v>
      </c>
      <c r="R1067" s="25">
        <f t="array" aca="1" ref="R1067" ca="1">INDEX('Lorri 401b'!L:L,MATCH('Retirement Calculator'!A1067,'Lorri 401b'!N:N,0),0)</f>
        <v>-63667704.064523995</v>
      </c>
      <c r="S1067" s="25">
        <f t="shared" ca="1" si="1047"/>
        <v>-100319766.19670981</v>
      </c>
    </row>
    <row r="1068" spans="1:19" ht="15.75" customHeight="1" x14ac:dyDescent="0.25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-36813209.669256963</v>
      </c>
      <c r="R1068" s="25">
        <f t="array" aca="1" ref="R1068" ca="1">INDEX('Lorri 401b'!L:L,MATCH('Retirement Calculator'!A1068,'Lorri 401b'!N:N,0),0)</f>
        <v>-63954731.698738731</v>
      </c>
      <c r="S1068" s="25">
        <f t="shared" ca="1" si="1047"/>
        <v>-100767941.36799569</v>
      </c>
    </row>
    <row r="1069" spans="1:19" ht="15.75" customHeight="1" x14ac:dyDescent="0.25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-36975028.654399231</v>
      </c>
      <c r="R1069" s="25">
        <f t="array" aca="1" ref="R1069" ca="1">INDEX('Lorri 401b'!L:L,MATCH('Retirement Calculator'!A1069,'Lorri 401b'!N:N,0),0)</f>
        <v>-64242955.281429365</v>
      </c>
      <c r="S1069" s="25">
        <f t="shared" ca="1" si="1047"/>
        <v>-101217983.9358286</v>
      </c>
    </row>
    <row r="1070" spans="1:19" ht="15.75" customHeight="1" x14ac:dyDescent="0.25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-37137521.885312922</v>
      </c>
      <c r="R1070" s="25">
        <f t="array" aca="1" ref="R1070" ca="1">INDEX('Lorri 401b'!L:L,MATCH('Retirement Calculator'!A1070,'Lorri 401b'!N:N,0),0)</f>
        <v>-64532379.795714542</v>
      </c>
      <c r="S1070" s="25">
        <f t="shared" ca="1" si="1047"/>
        <v>-101669901.68102747</v>
      </c>
    </row>
    <row r="1071" spans="1:19" ht="15.75" customHeight="1" x14ac:dyDescent="0.25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-37300692.171355426</v>
      </c>
      <c r="R1071" s="25">
        <f t="array" aca="1" ref="R1071" ca="1">INDEX('Lorri 401b'!L:L,MATCH('Retirement Calculator'!A1071,'Lorri 401b'!N:N,0),0)</f>
        <v>-64823010.245475911</v>
      </c>
      <c r="S1071" s="25">
        <f t="shared" ca="1" si="1047"/>
        <v>-102123702.41683134</v>
      </c>
    </row>
    <row r="1072" spans="1:19" ht="15.75" customHeight="1" x14ac:dyDescent="0.25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-37464542.33358977</v>
      </c>
      <c r="R1072" s="25">
        <f t="array" aca="1" ref="R1072" ca="1">INDEX('Lorri 401b'!L:L,MATCH('Retirement Calculator'!A1072,'Lorri 401b'!N:N,0),0)</f>
        <v>-65114851.655444615</v>
      </c>
      <c r="S1072" s="25">
        <f t="shared" ca="1" si="1047"/>
        <v>-102579393.98903438</v>
      </c>
    </row>
    <row r="1073" spans="1:19" ht="15.75" customHeight="1" x14ac:dyDescent="0.25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-37629075.204833426</v>
      </c>
      <c r="R1073" s="25">
        <f t="array" aca="1" ref="R1073" ca="1">INDEX('Lorri 401b'!L:L,MATCH('Retirement Calculator'!A1073,'Lorri 401b'!N:N,0),0)</f>
        <v>-65407909.071288191</v>
      </c>
      <c r="S1073" s="25">
        <f t="shared" ca="1" si="1047"/>
        <v>-103036984.27612162</v>
      </c>
    </row>
    <row r="1074" spans="1:19" ht="15.75" customHeight="1" x14ac:dyDescent="0.25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-37794293.629707262</v>
      </c>
      <c r="R1074" s="25">
        <f t="array" aca="1" ref="R1074" ca="1">INDEX('Lorri 401b'!L:L,MATCH('Retirement Calculator'!A1074,'Lorri 401b'!N:N,0),0)</f>
        <v>-65702187.559697777</v>
      </c>
      <c r="S1074" s="25">
        <f t="shared" ca="1" si="1047"/>
        <v>-103496481.18940504</v>
      </c>
    </row>
    <row r="1075" spans="1:19" ht="15.75" customHeight="1" x14ac:dyDescent="0.25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-37960200.46468474</v>
      </c>
      <c r="R1075" s="25">
        <f t="array" aca="1" ref="R1075" ca="1">INDEX('Lorri 401b'!L:L,MATCH('Retirement Calculator'!A1075,'Lorri 401b'!N:N,0),0)</f>
        <v>-65997692.208475739</v>
      </c>
      <c r="S1075" s="25">
        <f t="shared" ca="1" si="1047"/>
        <v>-103957892.67316048</v>
      </c>
    </row>
    <row r="1076" spans="1:19" ht="15.75" customHeight="1" x14ac:dyDescent="0.25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-38126798.578141287</v>
      </c>
      <c r="R1076" s="25">
        <f t="array" aca="1" ref="R1076" ca="1">INDEX('Lorri 401b'!L:L,MATCH('Retirement Calculator'!A1076,'Lorri 401b'!N:N,0),0)</f>
        <v>-66294428.126623608</v>
      </c>
      <c r="S1076" s="25">
        <f t="shared" ca="1" si="1047"/>
        <v>-104421226.7047649</v>
      </c>
    </row>
    <row r="1077" spans="1:19" ht="15.75" customHeight="1" x14ac:dyDescent="0.25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-38294090.850403905</v>
      </c>
      <c r="R1077" s="25">
        <f t="array" aca="1" ref="R1077" ca="1">INDEX('Lorri 401b'!L:L,MATCH('Retirement Calculator'!A1077,'Lorri 401b'!N:N,0),0)</f>
        <v>-66592400.444430426</v>
      </c>
      <c r="S1077" s="25">
        <f t="shared" ca="1" si="1047"/>
        <v>-104886491.29483433</v>
      </c>
    </row>
    <row r="1078" spans="1:19" ht="15.75" customHeight="1" x14ac:dyDescent="0.25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-38462080.173800953</v>
      </c>
      <c r="R1078" s="25">
        <f t="array" aca="1" ref="R1078" ca="1">INDEX('Lorri 401b'!L:L,MATCH('Retirement Calculator'!A1078,'Lorri 401b'!N:N,0),0)</f>
        <v>-66891614.31356144</v>
      </c>
      <c r="S1078" s="25">
        <f t="shared" ca="1" si="1047"/>
        <v>-105353694.48736238</v>
      </c>
    </row>
    <row r="1079" spans="1:19" ht="15.75" customHeight="1" x14ac:dyDescent="0.25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-38630769.452712156</v>
      </c>
      <c r="R1079" s="25">
        <f t="array" aca="1" ref="R1079" ca="1">INDEX('Lorri 401b'!L:L,MATCH('Retirement Calculator'!A1079,'Lorri 401b'!N:N,0),0)</f>
        <v>-67192074.907147169</v>
      </c>
      <c r="S1079" s="25">
        <f t="shared" ca="1" si="1047"/>
        <v>-105822844.35985932</v>
      </c>
    </row>
    <row r="1080" spans="1:19" ht="15.75" customHeight="1" x14ac:dyDescent="0.25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-38800161.603618823</v>
      </c>
      <c r="R1080" s="25">
        <f t="array" aca="1" ref="R1080" ca="1">INDEX('Lorri 401b'!L:L,MATCH('Retirement Calculator'!A1080,'Lorri 401b'!N:N,0),0)</f>
        <v>-67493787.41987285</v>
      </c>
      <c r="S1080" s="25">
        <f t="shared" ca="1" si="1047"/>
        <v>-106293949.02349168</v>
      </c>
    </row>
    <row r="1081" spans="1:19" ht="15.75" customHeight="1" x14ac:dyDescent="0.25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-38970259.555154264</v>
      </c>
      <c r="R1081" s="25">
        <f t="array" aca="1" ref="R1081" ca="1">INDEX('Lorri 401b'!L:L,MATCH('Retirement Calculator'!A1081,'Lorri 401b'!N:N,0),0)</f>
        <v>-67796757.068068221</v>
      </c>
      <c r="S1081" s="25">
        <f t="shared" ca="1" si="1047"/>
        <v>-106767016.62322249</v>
      </c>
    </row>
    <row r="1082" spans="1:19" ht="15.75" customHeight="1" x14ac:dyDescent="0.25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-39141066.248154439</v>
      </c>
      <c r="R1082" s="25">
        <f t="array" aca="1" ref="R1082" ca="1">INDEX('Lorri 401b'!L:L,MATCH('Retirement Calculator'!A1082,'Lorri 401b'!N:N,0),0)</f>
        <v>-68100989.089797735</v>
      </c>
      <c r="S1082" s="25">
        <f t="shared" ca="1" si="1047"/>
        <v>-107242055.33795217</v>
      </c>
    </row>
    <row r="1083" spans="1:19" ht="15.75" customHeight="1" x14ac:dyDescent="0.25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-39312584.635708779</v>
      </c>
      <c r="R1083" s="25">
        <f t="array" aca="1" ref="R1083" ca="1">INDEX('Lorri 401b'!L:L,MATCH('Retirement Calculator'!A1083,'Lorri 401b'!N:N,0),0)</f>
        <v>-68406488.744951114</v>
      </c>
      <c r="S1083" s="25">
        <f t="shared" ca="1" si="1047"/>
        <v>-107719073.38065989</v>
      </c>
    </row>
    <row r="1084" spans="1:19" ht="15.75" customHeight="1" x14ac:dyDescent="0.25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-39484817.68321126</v>
      </c>
      <c r="R1084" s="25">
        <f t="array" aca="1" ref="R1084" ca="1">INDEX('Lorri 401b'!L:L,MATCH('Retirement Calculator'!A1084,'Lorri 401b'!N:N,0),0)</f>
        <v>-68713261.315334305</v>
      </c>
      <c r="S1084" s="25">
        <f t="shared" ca="1" si="1047"/>
        <v>-108198078.99854556</v>
      </c>
    </row>
    <row r="1085" spans="1:19" ht="15.75" customHeight="1" x14ac:dyDescent="0.25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-39657768.368411668</v>
      </c>
      <c r="R1085" s="25">
        <f t="array" aca="1" ref="R1085" ca="1">INDEX('Lorri 401b'!L:L,MATCH('Retirement Calculator'!A1085,'Lorri 401b'!N:N,0),0)</f>
        <v>-69021312.104760766</v>
      </c>
      <c r="S1085" s="25">
        <f t="shared" ca="1" si="1047"/>
        <v>-108679080.47317243</v>
      </c>
    </row>
    <row r="1086" spans="1:19" ht="15.75" customHeight="1" x14ac:dyDescent="0.25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-39831439.681467079</v>
      </c>
      <c r="R1086" s="25">
        <f t="array" aca="1" ref="R1086" ca="1">INDEX('Lorri 401b'!L:L,MATCH('Retirement Calculator'!A1086,'Lorri 401b'!N:N,0),0)</f>
        <v>-69330646.439143166</v>
      </c>
      <c r="S1086" s="25">
        <f t="shared" ca="1" si="1047"/>
        <v>-109162086.12061024</v>
      </c>
    </row>
    <row r="1087" spans="1:19" ht="15.75" customHeight="1" x14ac:dyDescent="0.25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-40005834.624993555</v>
      </c>
      <c r="R1087" s="25">
        <f t="array" aca="1" ref="R1087" ca="1">INDEX('Lorri 401b'!L:L,MATCH('Retirement Calculator'!A1087,'Lorri 401b'!N:N,0),0)</f>
        <v>-69641269.66658549</v>
      </c>
      <c r="S1087" s="25">
        <f t="shared" ca="1" si="1047"/>
        <v>-109647104.29157904</v>
      </c>
    </row>
    <row r="1088" spans="1:19" ht="15.75" customHeight="1" x14ac:dyDescent="0.25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-40180956.214118056</v>
      </c>
      <c r="R1088" s="25">
        <f t="array" aca="1" ref="R1088" ca="1">INDEX('Lorri 401b'!L:L,MATCH('Retirement Calculator'!A1088,'Lorri 401b'!N:N,0),0)</f>
        <v>-69953187.157475486</v>
      </c>
      <c r="S1088" s="25">
        <f t="shared" ca="1" si="1047"/>
        <v>-110134143.37159353</v>
      </c>
    </row>
    <row r="1089" spans="1:19" ht="15.75" customHeight="1" x14ac:dyDescent="0.25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-40356807.476530574</v>
      </c>
      <c r="R1089" s="25">
        <f t="array" aca="1" ref="R1089" ca="1">INDEX('Lorri 401b'!L:L,MATCH('Retirement Calculator'!A1089,'Lorri 401b'!N:N,0),0)</f>
        <v>-70266404.304577529</v>
      </c>
      <c r="S1089" s="25">
        <f t="shared" ca="1" si="1047"/>
        <v>-110623211.78110811</v>
      </c>
    </row>
    <row r="1090" spans="1:19" ht="15.75" customHeight="1" x14ac:dyDescent="0.25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-40533391.452536479</v>
      </c>
      <c r="R1090" s="25">
        <f t="array" aca="1" ref="R1090" ca="1">INDEX('Lorri 401b'!L:L,MATCH('Retirement Calculator'!A1090,'Lorri 401b'!N:N,0),0)</f>
        <v>-70580926.523125827</v>
      </c>
      <c r="S1090" s="25">
        <f t="shared" ca="1" si="1047"/>
        <v>-111114317.97566231</v>
      </c>
    </row>
    <row r="1091" spans="1:19" ht="15.75" customHeight="1" x14ac:dyDescent="0.25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-40710711.195109077</v>
      </c>
      <c r="R1091" s="25">
        <f t="array" aca="1" ref="R1091" ca="1">INDEX('Lorri 401b'!L:L,MATCH('Retirement Calculator'!A1091,'Lorri 401b'!N:N,0),0)</f>
        <v>-70896759.250918075</v>
      </c>
      <c r="S1091" s="25">
        <f t="shared" ca="1" si="1047"/>
        <v>-111607470.44602716</v>
      </c>
    </row>
    <row r="1092" spans="1:19" ht="15.75" customHeight="1" x14ac:dyDescent="0.25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-40888769.769942395</v>
      </c>
      <c r="R1092" s="25">
        <f t="array" aca="1" ref="R1092" ca="1">INDEX('Lorri 401b'!L:L,MATCH('Retirement Calculator'!A1092,'Lorri 401b'!N:N,0),0)</f>
        <v>-71213907.948409468</v>
      </c>
      <c r="S1092" s="25">
        <f t="shared" ca="1" si="1047"/>
        <v>-112102677.71835187</v>
      </c>
    </row>
    <row r="1093" spans="1:19" ht="15.75" customHeight="1" x14ac:dyDescent="0.25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-41067570.255504183</v>
      </c>
      <c r="R1093" s="25">
        <f t="array" aca="1" ref="R1093" ca="1">INDEX('Lorri 401b'!L:L,MATCH('Retirement Calculator'!A1093,'Lorri 401b'!N:N,0),0)</f>
        <v>-71532378.098807067</v>
      </c>
      <c r="S1093" s="25">
        <f t="shared" ca="1" si="1047"/>
        <v>-112599948.35431126</v>
      </c>
    </row>
    <row r="1094" spans="1:19" ht="15.75" customHeight="1" x14ac:dyDescent="0.25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-41247115.743089147</v>
      </c>
      <c r="R1094" s="25">
        <f t="array" aca="1" ref="R1094" ca="1">INDEX('Lorri 401b'!L:L,MATCH('Retirement Calculator'!A1094,'Lorri 401b'!N:N,0),0)</f>
        <v>-71852175.208164662</v>
      </c>
      <c r="S1094" s="25">
        <f t="shared" ca="1" si="1047"/>
        <v>-113099290.9512538</v>
      </c>
    </row>
    <row r="1095" spans="1:19" ht="15.75" customHeight="1" x14ac:dyDescent="0.25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-41427409.336872384</v>
      </c>
      <c r="R1095" s="25">
        <f t="array" aca="1" ref="R1095" ca="1">INDEX('Lorri 401b'!L:L,MATCH('Retirement Calculator'!A1095,'Lorri 401b'!N:N,0),0)</f>
        <v>-72173304.805477917</v>
      </c>
      <c r="S1095" s="25">
        <f t="shared" ca="1" si="1047"/>
        <v>-113600714.1423503</v>
      </c>
    </row>
    <row r="1096" spans="1:19" ht="15.75" customHeight="1" x14ac:dyDescent="0.25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-41608454.153963052</v>
      </c>
      <c r="R1096" s="25">
        <f t="array" aca="1" ref="R1096" ca="1">INDEX('Lorri 401b'!L:L,MATCH('Retirement Calculator'!A1096,'Lorri 401b'!N:N,0),0)</f>
        <v>-72495772.442779973</v>
      </c>
      <c r="S1096" s="25">
        <f t="shared" ca="1" si="1047"/>
        <v>-114104226.59674302</v>
      </c>
    </row>
    <row r="1097" spans="1:19" ht="15.75" customHeight="1" x14ac:dyDescent="0.25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-41790253.324458264</v>
      </c>
      <c r="R1097" s="25">
        <f t="array" aca="1" ref="R1097" ca="1">INDEX('Lorri 401b'!L:L,MATCH('Retirement Calculator'!A1097,'Lorri 401b'!N:N,0),0)</f>
        <v>-72819583.695237458</v>
      </c>
      <c r="S1097" s="25">
        <f t="shared" ca="1" si="1047"/>
        <v>-114609837.01969573</v>
      </c>
    </row>
    <row r="1098" spans="1:19" ht="15.75" customHeight="1" x14ac:dyDescent="0.25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-41972809.991497204</v>
      </c>
      <c r="R1098" s="25">
        <f t="array" aca="1" ref="R1098" ca="1">INDEX('Lorri 401b'!L:L,MATCH('Retirement Calculator'!A1098,'Lorri 401b'!N:N,0),0)</f>
        <v>-73144744.161246836</v>
      </c>
      <c r="S1098" s="25">
        <f t="shared" ca="1" si="1047"/>
        <v>-115117554.15274404</v>
      </c>
    </row>
    <row r="1099" spans="1:19" ht="15.75" customHeight="1" x14ac:dyDescent="0.25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-42156127.311315469</v>
      </c>
      <c r="R1099" s="25">
        <f t="array" aca="1" ref="R1099" ca="1">INDEX('Lorri 401b'!L:L,MATCH('Retirement Calculator'!A1099,'Lorri 401b'!N:N,0),0)</f>
        <v>-73471259.462531254</v>
      </c>
      <c r="S1099" s="25">
        <f t="shared" ca="1" si="1047"/>
        <v>-115627386.77384672</v>
      </c>
    </row>
    <row r="1100" spans="1:19" ht="15.75" customHeight="1" x14ac:dyDescent="0.25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-42340208.453299649</v>
      </c>
      <c r="R1100" s="25">
        <f t="array" aca="1" ref="R1100" ca="1">INDEX('Lorri 401b'!L:L,MATCH('Retirement Calculator'!A1100,'Lorri 401b'!N:N,0),0)</f>
        <v>-73799135.244237691</v>
      </c>
      <c r="S1100" s="25">
        <f t="shared" ca="1" si="1047"/>
        <v>-116139343.69753733</v>
      </c>
    </row>
    <row r="1101" spans="1:19" ht="15.75" customHeight="1" x14ac:dyDescent="0.25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-42525056.600042097</v>
      </c>
      <c r="R1101" s="25">
        <f t="array" aca="1" ref="R1101" ca="1">INDEX('Lorri 401b'!L:L,MATCH('Retirement Calculator'!A1101,'Lorri 401b'!N:N,0),0)</f>
        <v>-74128377.175034583</v>
      </c>
      <c r="S1101" s="25">
        <f t="shared" ca="1" si="1047"/>
        <v>-116653433.77507669</v>
      </c>
    </row>
    <row r="1102" spans="1:19" ht="15.75" customHeight="1" x14ac:dyDescent="0.25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-42710674.947395973</v>
      </c>
      <c r="R1102" s="25">
        <f t="array" aca="1" ref="R1102" ca="1">INDEX('Lorri 401b'!L:L,MATCH('Retirement Calculator'!A1102,'Lorri 401b'!N:N,0),0)</f>
        <v>-74458990.94720979</v>
      </c>
      <c r="S1102" s="25">
        <f t="shared" ca="1" si="1047"/>
        <v>-117169665.89460576</v>
      </c>
    </row>
    <row r="1103" spans="1:19" ht="15.75" customHeight="1" x14ac:dyDescent="0.25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-42897066.704530485</v>
      </c>
      <c r="R1103" s="25">
        <f t="array" aca="1" ref="R1103" ca="1">INDEX('Lorri 401b'!L:L,MATCH('Retirement Calculator'!A1103,'Lorri 401b'!N:N,0),0)</f>
        <v>-74790982.276769057</v>
      </c>
      <c r="S1103" s="25">
        <f t="shared" ca="1" si="1047"/>
        <v>-117688048.98129955</v>
      </c>
    </row>
    <row r="1104" spans="1:19" ht="15.75" customHeight="1" x14ac:dyDescent="0.25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-43084235.093986392</v>
      </c>
      <c r="R1104" s="25">
        <f t="array" aca="1" ref="R1104" ca="1">INDEX('Lorri 401b'!L:L,MATCH('Retirement Calculator'!A1104,'Lorri 401b'!N:N,0),0)</f>
        <v>-75124356.90353483</v>
      </c>
      <c r="S1104" s="25">
        <f t="shared" ca="1" si="1047"/>
        <v>-118208591.99752122</v>
      </c>
    </row>
    <row r="1105" spans="1:19" ht="15.75" customHeight="1" x14ac:dyDescent="0.25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-43272183.351731695</v>
      </c>
      <c r="R1105" s="25">
        <f t="array" aca="1" ref="R1105" ca="1">INDEX('Lorri 401b'!L:L,MATCH('Retirement Calculator'!A1105,'Lorri 401b'!N:N,0),0)</f>
        <v>-75459120.591245458</v>
      </c>
      <c r="S1105" s="25">
        <f t="shared" ca="1" si="1047"/>
        <v>-118731303.94297716</v>
      </c>
    </row>
    <row r="1106" spans="1:19" ht="15.75" customHeight="1" x14ac:dyDescent="0.25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-43460914.727217607</v>
      </c>
      <c r="R1106" s="25">
        <f t="array" aca="1" ref="R1106" ca="1">INDEX('Lorri 401b'!L:L,MATCH('Retirement Calculator'!A1106,'Lorri 401b'!N:N,0),0)</f>
        <v>-75795279.12765488</v>
      </c>
      <c r="S1106" s="25">
        <f t="shared" ca="1" si="1047"/>
        <v>-119256193.85487249</v>
      </c>
    </row>
    <row r="1107" spans="1:19" ht="15.75" customHeight="1" x14ac:dyDescent="0.25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-43650432.483434707</v>
      </c>
      <c r="R1107" s="25">
        <f t="array" aca="1" ref="R1107" ca="1">INDEX('Lorri 401b'!L:L,MATCH('Retirement Calculator'!A1107,'Lorri 401b'!N:N,0),0)</f>
        <v>-76132838.324632674</v>
      </c>
      <c r="S1107" s="25">
        <f t="shared" ca="1" si="1047"/>
        <v>-119783270.80806738</v>
      </c>
    </row>
    <row r="1108" spans="1:19" ht="15.75" customHeight="1" x14ac:dyDescent="0.25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-43840739.896969378</v>
      </c>
      <c r="R1108" s="25">
        <f t="array" aca="1" ref="R1108" ca="1">INDEX('Lorri 401b'!L:L,MATCH('Retirement Calculator'!A1108,'Lorri 401b'!N:N,0),0)</f>
        <v>-76471804.018264547</v>
      </c>
      <c r="S1108" s="25">
        <f t="shared" ca="1" si="1047"/>
        <v>-120312543.91523392</v>
      </c>
    </row>
    <row r="1109" spans="1:19" ht="15.75" customHeight="1" x14ac:dyDescent="0.25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-44031840.258060448</v>
      </c>
      <c r="R1109" s="25">
        <f t="array" aca="1" ref="R1109" ca="1">INDEX('Lorri 401b'!L:L,MATCH('Retirement Calculator'!A1109,'Lorri 401b'!N:N,0),0)</f>
        <v>-76812182.068953216</v>
      </c>
      <c r="S1109" s="25">
        <f t="shared" ca="1" si="1047"/>
        <v>-120844022.32701367</v>
      </c>
    </row>
    <row r="1110" spans="1:19" ht="15.75" customHeight="1" x14ac:dyDescent="0.25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-44223736.870656066</v>
      </c>
      <c r="R1110" s="25">
        <f t="array" aca="1" ref="R1110" ca="1">INDEX('Lorri 401b'!L:L,MATCH('Retirement Calculator'!A1110,'Lorri 401b'!N:N,0),0)</f>
        <v>-77153978.361519754</v>
      </c>
      <c r="S1110" s="25">
        <f t="shared" ca="1" si="1047"/>
        <v>-121377715.23217583</v>
      </c>
    </row>
    <row r="1111" spans="1:19" ht="15.75" customHeight="1" x14ac:dyDescent="0.25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-44416433.052470826</v>
      </c>
      <c r="R1111" s="25">
        <f t="array" aca="1" ref="R1111" ca="1">INDEX('Lorri 401b'!L:L,MATCH('Retirement Calculator'!A1111,'Lorri 401b'!N:N,0),0)</f>
        <v>-77497198.805305317</v>
      </c>
      <c r="S1111" s="25">
        <f t="shared" ca="1" si="1047"/>
        <v>-121913631.85777614</v>
      </c>
    </row>
    <row r="1112" spans="1:19" ht="15.75" customHeight="1" x14ac:dyDescent="0.25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-44609932.135043152</v>
      </c>
      <c r="R1112" s="25">
        <f t="array" aca="1" ref="R1112" ca="1">INDEX('Lorri 401b'!L:L,MATCH('Retirement Calculator'!A1112,'Lorri 401b'!N:N,0),0)</f>
        <v>-77841849.334273323</v>
      </c>
      <c r="S1112" s="25">
        <f t="shared" ca="1" si="1047"/>
        <v>-122451781.46931648</v>
      </c>
    </row>
    <row r="1113" spans="1:19" ht="15.75" customHeight="1" x14ac:dyDescent="0.25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-44804237.463792861</v>
      </c>
      <c r="R1113" s="25">
        <f t="array" aca="1" ref="R1113" ca="1">INDEX('Lorri 401b'!L:L,MATCH('Retirement Calculator'!A1113,'Lorri 401b'!N:N,0),0)</f>
        <v>-78187935.907112017</v>
      </c>
      <c r="S1113" s="25">
        <f t="shared" ca="1" si="1047"/>
        <v>-122992173.37090488</v>
      </c>
    </row>
    <row r="1114" spans="1:19" ht="15.75" customHeight="1" x14ac:dyDescent="0.25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-44999352.39807903</v>
      </c>
      <c r="R1114" s="25">
        <f t="array" aca="1" ref="R1114" ca="1">INDEX('Lorri 401b'!L:L,MATCH('Retirement Calculator'!A1114,'Lorri 401b'!N:N,0),0)</f>
        <v>-78535464.50733754</v>
      </c>
      <c r="S1114" s="25">
        <f t="shared" ca="1" si="1047"/>
        <v>-123534816.90541658</v>
      </c>
    </row>
    <row r="1115" spans="1:19" ht="15.75" customHeight="1" x14ac:dyDescent="0.25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-45195280.311258055</v>
      </c>
      <c r="R1115" s="25">
        <f t="array" aca="1" ref="R1115" ca="1">INDEX('Lorri 401b'!L:L,MATCH('Retirement Calculator'!A1115,'Lorri 401b'!N:N,0),0)</f>
        <v>-78884441.143397346</v>
      </c>
      <c r="S1115" s="25">
        <f t="shared" ca="1" si="1047"/>
        <v>-124079721.45465541</v>
      </c>
    </row>
    <row r="1116" spans="1:19" ht="15.75" customHeight="1" x14ac:dyDescent="0.25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-45392024.590741992</v>
      </c>
      <c r="R1116" s="25">
        <f t="array" aca="1" ref="R1116" ca="1">INDEX('Lorri 401b'!L:L,MATCH('Retirement Calculator'!A1116,'Lorri 401b'!N:N,0),0)</f>
        <v>-79234871.848774061</v>
      </c>
      <c r="S1116" s="25">
        <f t="shared" ca="1" si="1047"/>
        <v>-124626896.43951605</v>
      </c>
    </row>
    <row r="1117" spans="1:19" ht="15.75" customHeight="1" x14ac:dyDescent="0.25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-45589588.638057113</v>
      </c>
      <c r="R1117" s="25">
        <f t="array" aca="1" ref="R1117" ca="1">INDEX('Lorri 401b'!L:L,MATCH('Retirement Calculator'!A1117,'Lorri 401b'!N:N,0),0)</f>
        <v>-79586762.68208985</v>
      </c>
      <c r="S1117" s="25">
        <f t="shared" ca="1" si="1047"/>
        <v>-125176351.32014696</v>
      </c>
    </row>
    <row r="1118" spans="1:19" ht="15.75" customHeight="1" x14ac:dyDescent="0.25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-45787975.868902713</v>
      </c>
      <c r="R1118" s="25">
        <f t="array" aca="1" ref="R1118" ca="1">INDEX('Lorri 401b'!L:L,MATCH('Retirement Calculator'!A1118,'Lorri 401b'!N:N,0),0)</f>
        <v>-79940119.727211118</v>
      </c>
      <c r="S1118" s="25">
        <f t="shared" ca="1" si="1047"/>
        <v>-125728095.59611383</v>
      </c>
    </row>
    <row r="1119" spans="1:19" ht="15.75" customHeight="1" x14ac:dyDescent="0.25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-45987189.713210173</v>
      </c>
      <c r="R1119" s="25">
        <f t="array" aca="1" ref="R1119" ca="1">INDEX('Lorri 401b'!L:L,MATCH('Retirement Calculator'!A1119,'Lorri 401b'!N:N,0),0)</f>
        <v>-80294949.093353733</v>
      </c>
      <c r="S1119" s="25">
        <f t="shared" ca="1" si="1047"/>
        <v>-126282138.80656391</v>
      </c>
    </row>
    <row r="1120" spans="1:19" ht="15.75" customHeight="1" x14ac:dyDescent="0.25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-46187233.615202248</v>
      </c>
      <c r="R1120" s="25">
        <f t="array" aca="1" ref="R1120" ca="1">INDEX('Lorri 401b'!L:L,MATCH('Retirement Calculator'!A1120,'Lorri 401b'!N:N,0),0)</f>
        <v>-80651256.915188596</v>
      </c>
      <c r="S1120" s="25">
        <f t="shared" ca="1" si="1047"/>
        <v>-126838490.53039084</v>
      </c>
    </row>
    <row r="1121" spans="1:19" ht="15.75" customHeight="1" x14ac:dyDescent="0.25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-46388111.033452623</v>
      </c>
      <c r="R1121" s="25">
        <f t="array" aca="1" ref="R1121" ca="1">INDEX('Lorri 401b'!L:L,MATCH('Retirement Calculator'!A1121,'Lorri 401b'!N:N,0),0)</f>
        <v>-81009049.352947772</v>
      </c>
      <c r="S1121" s="25">
        <f t="shared" ca="1" si="1047"/>
        <v>-127397160.3864004</v>
      </c>
    </row>
    <row r="1122" spans="1:19" ht="15.75" customHeight="1" x14ac:dyDescent="0.25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-46589825.440945707</v>
      </c>
      <c r="R1122" s="25">
        <f t="array" aca="1" ref="R1122" ca="1">INDEX('Lorri 401b'!L:L,MATCH('Retirement Calculator'!A1122,'Lorri 401b'!N:N,0),0)</f>
        <v>-81368332.592530951</v>
      </c>
      <c r="S1122" s="25">
        <f t="shared" ca="1" si="1047"/>
        <v>-127958158.03347665</v>
      </c>
    </row>
    <row r="1123" spans="1:19" ht="15.75" customHeight="1" x14ac:dyDescent="0.25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-46792380.325136676</v>
      </c>
      <c r="R1123" s="25">
        <f t="array" aca="1" ref="R1123" ca="1">INDEX('Lorri 401b'!L:L,MATCH('Retirement Calculator'!A1123,'Lorri 401b'!N:N,0),0)</f>
        <v>-81729112.845612392</v>
      </c>
      <c r="S1123" s="25">
        <f t="shared" ca="1" si="1047"/>
        <v>-128521493.17074907</v>
      </c>
    </row>
    <row r="1124" spans="1:19" ht="15.75" customHeight="1" x14ac:dyDescent="0.25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-46995779.188011773</v>
      </c>
      <c r="R1124" s="25">
        <f t="array" aca="1" ref="R1124" ca="1">INDEX('Lorri 401b'!L:L,MATCH('Retirement Calculator'!A1124,'Lorri 401b'!N:N,0),0)</f>
        <v>-82091396.349748343</v>
      </c>
      <c r="S1124" s="25">
        <f t="shared" ca="1" si="1047"/>
        <v>-129087175.53776011</v>
      </c>
    </row>
    <row r="1125" spans="1:19" ht="15.75" customHeight="1" x14ac:dyDescent="0.25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-47200025.546148852</v>
      </c>
      <c r="R1125" s="25">
        <f t="array" aca="1" ref="R1125" ca="1">INDEX('Lorri 401b'!L:L,MATCH('Retirement Calculator'!A1125,'Lorri 401b'!N:N,0),0)</f>
        <v>-82455189.368484855</v>
      </c>
      <c r="S1125" s="25">
        <f t="shared" ca="1" si="1047"/>
        <v>-129655214.91463371</v>
      </c>
    </row>
    <row r="1126" spans="1:19" ht="15.75" customHeight="1" x14ac:dyDescent="0.25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-47405122.930778168</v>
      </c>
      <c r="R1126" s="25">
        <f t="array" aca="1" ref="R1126" ca="1">INDEX('Lorri 401b'!L:L,MATCH('Retirement Calculator'!A1126,'Lorri 401b'!N:N,0),0)</f>
        <v>-82820498.191466108</v>
      </c>
      <c r="S1126" s="25">
        <f t="shared" ca="1" si="1047"/>
        <v>-130225621.12224427</v>
      </c>
    </row>
    <row r="1127" spans="1:19" ht="15.75" customHeight="1" x14ac:dyDescent="0.25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-47611074.887843437</v>
      </c>
      <c r="R1127" s="25">
        <f t="array" aca="1" ref="R1127" ca="1">INDEX('Lorri 401b'!L:L,MATCH('Retirement Calculator'!A1127,'Lorri 401b'!N:N,0),0)</f>
        <v>-83187329.134543106</v>
      </c>
      <c r="S1127" s="25">
        <f t="shared" ca="1" si="1047"/>
        <v>-130798404.02238655</v>
      </c>
    </row>
    <row r="1128" spans="1:19" ht="15.75" customHeight="1" x14ac:dyDescent="0.25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-47817884.978063151</v>
      </c>
      <c r="R1128" s="25">
        <f t="array" aca="1" ref="R1128" ca="1">INDEX('Lorri 401b'!L:L,MATCH('Retirement Calculator'!A1128,'Lorri 401b'!N:N,0),0)</f>
        <v>-83555688.539882928</v>
      </c>
      <c r="S1128" s="25">
        <f t="shared" ca="1" si="1047"/>
        <v>-131373573.51794608</v>
      </c>
    </row>
    <row r="1129" spans="1:19" ht="15.75" customHeight="1" x14ac:dyDescent="0.25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-48025556.776992112</v>
      </c>
      <c r="R1129" s="25">
        <f t="array" aca="1" ref="R1129" ca="1">INDEX('Lorri 401b'!L:L,MATCH('Retirement Calculator'!A1129,'Lorri 401b'!N:N,0),0)</f>
        <v>-83925582.776078343</v>
      </c>
      <c r="S1129" s="25">
        <f t="shared" ca="1" si="1047"/>
        <v>-131951139.55307046</v>
      </c>
    </row>
    <row r="1130" spans="1:19" ht="15.75" customHeight="1" x14ac:dyDescent="0.25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-48234093.875083275</v>
      </c>
      <c r="R1130" s="25">
        <f t="array" aca="1" ref="R1130" ca="1">INDEX('Lorri 401b'!L:L,MATCH('Retirement Calculator'!A1130,'Lorri 401b'!N:N,0),0)</f>
        <v>-84297018.2382579</v>
      </c>
      <c r="S1130" s="25">
        <f t="shared" ca="1" si="1047"/>
        <v>-132531112.11334118</v>
      </c>
    </row>
    <row r="1131" spans="1:19" ht="15.75" customHeight="1" x14ac:dyDescent="0.25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-48443499.877749816</v>
      </c>
      <c r="R1131" s="25">
        <f t="array" aca="1" ref="R1131" ca="1">INDEX('Lorri 401b'!L:L,MATCH('Retirement Calculator'!A1131,'Lorri 401b'!N:N,0),0)</f>
        <v>-84670001.348196536</v>
      </c>
      <c r="S1131" s="25">
        <f t="shared" ca="1" si="1047"/>
        <v>-133113501.22594635</v>
      </c>
    </row>
    <row r="1132" spans="1:19" ht="15.75" customHeight="1" x14ac:dyDescent="0.25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-48653778.405427471</v>
      </c>
      <c r="R1132" s="25">
        <f t="array" aca="1" ref="R1132" ca="1">INDEX('Lorri 401b'!L:L,MATCH('Retirement Calculator'!A1132,'Lorri 401b'!N:N,0),0)</f>
        <v>-85044538.554426581</v>
      </c>
      <c r="S1132" s="25">
        <f t="shared" ca="1" si="1047"/>
        <v>-133698316.95985405</v>
      </c>
    </row>
    <row r="1133" spans="1:19" ht="15.75" customHeight="1" x14ac:dyDescent="0.25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-48864933.093637116</v>
      </c>
      <c r="R1133" s="25">
        <f t="array" aca="1" ref="R1133" ca="1">INDEX('Lorri 401b'!L:L,MATCH('Retirement Calculator'!A1133,'Lorri 401b'!N:N,0),0)</f>
        <v>-85420636.332349256</v>
      </c>
      <c r="S1133" s="25">
        <f t="shared" ca="1" si="1047"/>
        <v>-134285569.42598638</v>
      </c>
    </row>
    <row r="1134" spans="1:19" ht="15.75" customHeight="1" x14ac:dyDescent="0.25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-49076967.593047634</v>
      </c>
      <c r="R1134" s="25">
        <f t="array" aca="1" ref="R1134" ca="1">INDEX('Lorri 401b'!L:L,MATCH('Retirement Calculator'!A1134,'Lorri 401b'!N:N,0),0)</f>
        <v>-85798301.184346601</v>
      </c>
      <c r="S1134" s="25">
        <f t="shared" ca="1" si="1047"/>
        <v>-134875268.77739424</v>
      </c>
    </row>
    <row r="1135" spans="1:19" ht="15.75" customHeight="1" x14ac:dyDescent="0.25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-49289885.569539025</v>
      </c>
      <c r="R1135" s="25">
        <f t="array" aca="1" ref="R1135" ca="1">INDEX('Lorri 401b'!L:L,MATCH('Retirement Calculator'!A1135,'Lorri 401b'!N:N,0),0)</f>
        <v>-86177539.639893934</v>
      </c>
      <c r="S1135" s="25">
        <f t="shared" ca="1" si="1047"/>
        <v>-135467425.20943296</v>
      </c>
    </row>
    <row r="1136" spans="1:19" ht="15.75" customHeight="1" x14ac:dyDescent="0.25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-49503690.704265803</v>
      </c>
      <c r="R1136" s="25">
        <f t="array" aca="1" ref="R1136" ca="1">INDEX('Lorri 401b'!L:L,MATCH('Retirement Calculator'!A1136,'Lorri 401b'!N:N,0),0)</f>
        <v>-86558358.255672723</v>
      </c>
      <c r="S1136" s="25">
        <f t="shared" ca="1" si="1047"/>
        <v>-136062048.95993853</v>
      </c>
    </row>
    <row r="1137" spans="1:19" ht="15.75" customHeight="1" x14ac:dyDescent="0.25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-49718386.693720609</v>
      </c>
      <c r="R1137" s="25">
        <f t="array" aca="1" ref="R1137" ca="1">INDEX('Lorri 401b'!L:L,MATCH('Retirement Calculator'!A1137,'Lorri 401b'!N:N,0),0)</f>
        <v>-86940763.615683928</v>
      </c>
      <c r="S1137" s="25">
        <f t="shared" ca="1" si="1047"/>
        <v>-136659150.30940455</v>
      </c>
    </row>
    <row r="1138" spans="1:19" ht="15.75" customHeight="1" x14ac:dyDescent="0.25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-49933977.249798141</v>
      </c>
      <c r="R1138" s="25">
        <f t="array" aca="1" ref="R1138" ca="1">INDEX('Lorri 401b'!L:L,MATCH('Retirement Calculator'!A1138,'Lorri 401b'!N:N,0),0)</f>
        <v>-87324762.331361845</v>
      </c>
      <c r="S1138" s="25">
        <f t="shared" ca="1" si="1047"/>
        <v>-137258739.58115998</v>
      </c>
    </row>
    <row r="1139" spans="1:19" ht="15.75" customHeight="1" x14ac:dyDescent="0.25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-50150466.099859327</v>
      </c>
      <c r="R1139" s="25">
        <f t="array" aca="1" ref="R1139" ca="1">INDEX('Lorri 401b'!L:L,MATCH('Retirement Calculator'!A1139,'Lorri 401b'!N:N,0),0)</f>
        <v>-87710361.041688412</v>
      </c>
      <c r="S1139" s="25">
        <f t="shared" ca="1" si="1047"/>
        <v>-137860827.14154774</v>
      </c>
    </row>
    <row r="1140" spans="1:19" ht="15.75" customHeight="1" x14ac:dyDescent="0.25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-50367856.986795768</v>
      </c>
      <c r="R1140" s="25">
        <f t="array" aca="1" ref="R1140" ca="1">INDEX('Lorri 401b'!L:L,MATCH('Retirement Calculator'!A1140,'Lorri 401b'!N:N,0),0)</f>
        <v>-88097566.41330801</v>
      </c>
      <c r="S1140" s="25">
        <f t="shared" ca="1" si="1047"/>
        <v>-138465423.40010378</v>
      </c>
    </row>
    <row r="1141" spans="1:19" ht="15.75" customHeight="1" x14ac:dyDescent="0.25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-50586153.669094443</v>
      </c>
      <c r="R1141" s="25">
        <f t="array" aca="1" ref="R1141" ca="1">INDEX('Lorri 401b'!L:L,MATCH('Retirement Calculator'!A1141,'Lorri 401b'!N:N,0),0)</f>
        <v>-88486385.140642688</v>
      </c>
      <c r="S1141" s="25">
        <f t="shared" ca="1" si="1047"/>
        <v>-139072538.80973715</v>
      </c>
    </row>
    <row r="1142" spans="1:19" ht="15.75" customHeight="1" x14ac:dyDescent="0.25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-50805359.920902699</v>
      </c>
      <c r="R1142" s="25">
        <f t="array" aca="1" ref="R1142" ca="1">INDEX('Lorri 401b'!L:L,MATCH('Retirement Calculator'!A1142,'Lorri 401b'!N:N,0),0)</f>
        <v>-88876823.946007922</v>
      </c>
      <c r="S1142" s="25">
        <f t="shared" ca="1" si="1047"/>
        <v>-139682183.86691064</v>
      </c>
    </row>
    <row r="1143" spans="1:19" ht="15.75" customHeight="1" x14ac:dyDescent="0.25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-51025479.532093488</v>
      </c>
      <c r="R1143" s="25">
        <f t="array" aca="1" ref="R1143" ca="1">INDEX('Lorri 401b'!L:L,MATCH('Retirement Calculator'!A1143,'Lorri 401b'!N:N,0),0)</f>
        <v>-89268889.579728857</v>
      </c>
      <c r="S1143" s="25">
        <f t="shared" ca="1" si="1047"/>
        <v>-140294369.11182234</v>
      </c>
    </row>
    <row r="1144" spans="1:19" ht="15.75" customHeight="1" x14ac:dyDescent="0.25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-51246516.308330908</v>
      </c>
      <c r="R1144" s="25">
        <f t="array" aca="1" ref="R1144" ca="1">INDEX('Lorri 401b'!L:L,MATCH('Retirement Calculator'!A1144,'Lorri 401b'!N:N,0),0)</f>
        <v>-89662588.820256948</v>
      </c>
      <c r="S1144" s="25">
        <f t="shared" ca="1" si="1047"/>
        <v>-140909105.12858784</v>
      </c>
    </row>
    <row r="1145" spans="1:19" ht="15.75" customHeight="1" x14ac:dyDescent="0.25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-51468474.071135983</v>
      </c>
      <c r="R1145" s="25">
        <f t="array" aca="1" ref="R1145" ca="1">INDEX('Lorri 401b'!L:L,MATCH('Retirement Calculator'!A1145,'Lorri 401b'!N:N,0),0)</f>
        <v>-90057928.474287242</v>
      </c>
      <c r="S1145" s="25">
        <f t="shared" ca="1" si="1047"/>
        <v>-141526402.54542321</v>
      </c>
    </row>
    <row r="1146" spans="1:19" ht="15.75" customHeight="1" x14ac:dyDescent="0.25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-51691356.657952748</v>
      </c>
      <c r="R1146" s="25">
        <f t="array" aca="1" ref="R1146" ca="1">INDEX('Lorri 401b'!L:L,MATCH('Retirement Calculator'!A1146,'Lorri 401b'!N:N,0),0)</f>
        <v>-90454915.376875997</v>
      </c>
      <c r="S1146" s="25">
        <f t="shared" ca="1" si="1047"/>
        <v>-142146272.03482875</v>
      </c>
    </row>
    <row r="1147" spans="1:19" ht="15.75" customHeight="1" x14ac:dyDescent="0.25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-51915167.922214583</v>
      </c>
      <c r="R1147" s="25">
        <f t="array" aca="1" ref="R1147" ca="1">INDEX('Lorri 401b'!L:L,MATCH('Retirement Calculator'!A1147,'Lorri 401b'!N:N,0),0)</f>
        <v>-90853556.391558871</v>
      </c>
      <c r="S1147" s="25">
        <f t="shared" ca="1" si="1047"/>
        <v>-142768724.31377345</v>
      </c>
    </row>
    <row r="1148" spans="1:19" ht="15.75" customHeight="1" x14ac:dyDescent="0.25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-52139911.733410843</v>
      </c>
      <c r="R1148" s="25">
        <f t="array" aca="1" ref="R1148" ca="1">INDEX('Lorri 401b'!L:L,MATCH('Retirement Calculator'!A1148,'Lorri 401b'!N:N,0),0)</f>
        <v>-91253858.410469592</v>
      </c>
      <c r="S1148" s="25">
        <f t="shared" ca="1" si="1047"/>
        <v>-143393770.14388043</v>
      </c>
    </row>
    <row r="1149" spans="1:19" ht="15.75" customHeight="1" x14ac:dyDescent="0.25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-52365591.977153748</v>
      </c>
      <c r="R1149" s="25">
        <f t="array" aca="1" ref="R1149" ca="1">INDEX('Lorri 401b'!L:L,MATCH('Retirement Calculator'!A1149,'Lorri 401b'!N:N,0),0)</f>
        <v>-91655828.354459107</v>
      </c>
      <c r="S1149" s="25">
        <f t="shared" ca="1" si="1047"/>
        <v>-144021420.33161286</v>
      </c>
    </row>
    <row r="1150" spans="1:19" ht="15.75" customHeight="1" x14ac:dyDescent="0.25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-52592212.555245586</v>
      </c>
      <c r="R1150" s="25">
        <f t="array" aca="1" ref="R1150" ca="1">INDEX('Lorri 401b'!L:L,MATCH('Retirement Calculator'!A1150,'Lorri 401b'!N:N,0),0)</f>
        <v>-92059473.173215255</v>
      </c>
      <c r="S1150" s="25">
        <f t="shared" ca="1" si="1047"/>
        <v>-144651685.72846085</v>
      </c>
    </row>
    <row r="1151" spans="1:19" ht="15.75" customHeight="1" x14ac:dyDescent="0.25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-52819777.385746136</v>
      </c>
      <c r="R1151" s="25">
        <f t="array" aca="1" ref="R1151" ca="1">INDEX('Lorri 401b'!L:L,MATCH('Retirement Calculator'!A1151,'Lorri 401b'!N:N,0),0)</f>
        <v>-92464799.845382884</v>
      </c>
      <c r="S1151" s="25">
        <f t="shared" ca="1" si="1047"/>
        <v>-145284577.23112902</v>
      </c>
    </row>
    <row r="1152" spans="1:19" ht="15.75" customHeight="1" x14ac:dyDescent="0.25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-53048290.403040439</v>
      </c>
      <c r="R1152" s="25">
        <f t="array" aca="1" ref="R1152" ca="1">INDEX('Lorri 401b'!L:L,MATCH('Retirement Calculator'!A1152,'Lorri 401b'!N:N,0),0)</f>
        <v>-92871815.378684536</v>
      </c>
      <c r="S1152" s="25">
        <f t="shared" ca="1" si="1047"/>
        <v>-145920105.78172499</v>
      </c>
    </row>
    <row r="1153" spans="1:19" ht="15.75" customHeight="1" x14ac:dyDescent="0.25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-53277755.557906806</v>
      </c>
      <c r="R1153" s="25">
        <f t="array" aca="1" ref="R1153" ca="1">INDEX('Lorri 401b'!L:L,MATCH('Retirement Calculator'!A1153,'Lorri 401b'!N:N,0),0)</f>
        <v>-93280526.810041621</v>
      </c>
      <c r="S1153" s="25">
        <f t="shared" ca="1" si="1047"/>
        <v>-146558282.36794841</v>
      </c>
    </row>
    <row r="1154" spans="1:19" ht="15.75" customHeight="1" x14ac:dyDescent="0.25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-53508176.817585118</v>
      </c>
      <c r="R1154" s="25">
        <f t="array" aca="1" ref="R1154" ca="1">INDEX('Lorri 401b'!L:L,MATCH('Retirement Calculator'!A1154,'Lorri 401b'!N:N,0),0)</f>
        <v>-93690941.205696017</v>
      </c>
      <c r="S1154" s="25">
        <f t="shared" ca="1" si="1047"/>
        <v>-147199118.02328113</v>
      </c>
    </row>
    <row r="1155" spans="1:19" ht="15.75" customHeight="1" x14ac:dyDescent="0.25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-53739558.165845416</v>
      </c>
      <c r="R1155" s="25">
        <f t="array" aca="1" ref="R1155" ca="1">INDEX('Lorri 401b'!L:L,MATCH('Retirement Calculator'!A1155,'Lorri 401b'!N:N,0),0)</f>
        <v>-94103065.661332309</v>
      </c>
      <c r="S1155" s="25">
        <f t="shared" ca="1" si="1047"/>
        <v>-147842623.82717773</v>
      </c>
    </row>
    <row r="1156" spans="1:19" ht="15.75" customHeight="1" x14ac:dyDescent="0.25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-53971903.603056803</v>
      </c>
      <c r="R1156" s="25">
        <f t="array" aca="1" ref="R1156" ca="1">INDEX('Lorri 401b'!L:L,MATCH('Retirement Calculator'!A1156,'Lorri 401b'!N:N,0),0)</f>
        <v>-94516907.302200422</v>
      </c>
      <c r="S1156" s="25">
        <f t="shared" ca="1" si="1047"/>
        <v>-148488810.90525723</v>
      </c>
    </row>
    <row r="1157" spans="1:19" ht="15.75" customHeight="1" x14ac:dyDescent="0.25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-54205217.146256573</v>
      </c>
      <c r="R1157" s="25">
        <f t="array" aca="1" ref="R1157" ca="1">INDEX('Lorri 401b'!L:L,MATCH('Retirement Calculator'!A1157,'Lorri 401b'!N:N,0),0)</f>
        <v>-94932473.283238813</v>
      </c>
      <c r="S1157" s="25">
        <f t="shared" ca="1" si="1047"/>
        <v>-149137690.42949539</v>
      </c>
    </row>
    <row r="1158" spans="1:19" ht="15.75" customHeight="1" x14ac:dyDescent="0.25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-54439502.829219669</v>
      </c>
      <c r="R1158" s="25">
        <f t="array" aca="1" ref="R1158" ca="1">INDEX('Lorri 401b'!L:L,MATCH('Retirement Calculator'!A1158,'Lorri 401b'!N:N,0),0)</f>
        <v>-95349770.789198205</v>
      </c>
      <c r="S1158" s="25">
        <f t="shared" ca="1" si="1047"/>
        <v>-149789273.61841786</v>
      </c>
    </row>
    <row r="1159" spans="1:19" ht="15.75" customHeight="1" x14ac:dyDescent="0.25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-54674764.702528447</v>
      </c>
      <c r="R1159" s="25">
        <f t="array" aca="1" ref="R1159" ca="1">INDEX('Lorri 401b'!L:L,MATCH('Retirement Calculator'!A1159,'Lorri 401b'!N:N,0),0)</f>
        <v>-95768807.034765765</v>
      </c>
      <c r="S1159" s="25">
        <f t="shared" ca="1" si="1047"/>
        <v>-150443571.7372942</v>
      </c>
    </row>
    <row r="1160" spans="1:19" ht="15.75" customHeight="1" x14ac:dyDescent="0.25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-54911006.833642676</v>
      </c>
      <c r="R1160" s="25">
        <f t="array" aca="1" ref="R1160" ca="1">INDEX('Lorri 401b'!L:L,MATCH('Retirement Calculator'!A1160,'Lorri 401b'!N:N,0),0)</f>
        <v>-96189589.264689848</v>
      </c>
      <c r="S1160" s="25">
        <f t="shared" ca="1" si="1047"/>
        <v>-151100596.09833252</v>
      </c>
    </row>
    <row r="1161" spans="1:19" ht="15.75" customHeight="1" x14ac:dyDescent="0.25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-55148233.306969881</v>
      </c>
      <c r="R1161" s="25">
        <f t="array" aca="1" ref="R1161" ca="1">INDEX('Lorri 401b'!L:L,MATCH('Retirement Calculator'!A1161,'Lorri 401b'!N:N,0),0)</f>
        <v>-96612124.753905281</v>
      </c>
      <c r="S1161" s="25">
        <f t="shared" ca="1" si="1047"/>
        <v>-151760358.06087518</v>
      </c>
    </row>
    <row r="1162" spans="1:19" ht="15.75" customHeight="1" x14ac:dyDescent="0.25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-55386448.223935954</v>
      </c>
      <c r="R1162" s="25">
        <f t="array" aca="1" ref="R1162" ca="1">INDEX('Lorri 401b'!L:L,MATCH('Retirement Calculator'!A1162,'Lorri 401b'!N:N,0),0)</f>
        <v>-97036420.807659119</v>
      </c>
      <c r="S1162" s="25">
        <f t="shared" ca="1" si="1047"/>
        <v>-152422869.03159508</v>
      </c>
    </row>
    <row r="1163" spans="1:19" ht="15.75" customHeight="1" x14ac:dyDescent="0.25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-55625655.703056052</v>
      </c>
      <c r="R1163" s="25">
        <f t="array" aca="1" ref="R1163" ca="1">INDEX('Lorri 401b'!L:L,MATCH('Retirement Calculator'!A1163,'Lorri 401b'!N:N,0),0)</f>
        <v>-97462484.761636928</v>
      </c>
      <c r="S1163" s="25">
        <f t="shared" ca="1" si="1047"/>
        <v>-153088140.46469298</v>
      </c>
    </row>
    <row r="1164" spans="1:19" ht="15.75" customHeight="1" x14ac:dyDescent="0.25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-55865859.880005814</v>
      </c>
      <c r="R1164" s="25">
        <f t="array" aca="1" ref="R1164" ca="1">INDEX('Lorri 401b'!L:L,MATCH('Retirement Calculator'!A1164,'Lorri 401b'!N:N,0),0)</f>
        <v>-97890323.982089639</v>
      </c>
      <c r="S1164" s="25">
        <f t="shared" ca="1" si="1047"/>
        <v>-153756183.86209545</v>
      </c>
    </row>
    <row r="1165" spans="1:19" ht="15.75" customHeight="1" x14ac:dyDescent="0.25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-56107064.907692865</v>
      </c>
      <c r="R1165" s="25">
        <f t="array" aca="1" ref="R1165" ca="1">INDEX('Lorri 401b'!L:L,MATCH('Retirement Calculator'!A1165,'Lorri 401b'!N:N,0),0)</f>
        <v>-98319945.865960911</v>
      </c>
      <c r="S1165" s="25">
        <f t="shared" ca="1" si="1047"/>
        <v>-154427010.77365378</v>
      </c>
    </row>
    <row r="1166" spans="1:19" ht="15.75" customHeight="1" x14ac:dyDescent="0.25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-56349274.956328616</v>
      </c>
      <c r="R1166" s="25">
        <f t="array" aca="1" ref="R1166" ca="1">INDEX('Lorri 401b'!L:L,MATCH('Retirement Calculator'!A1166,'Lorri 401b'!N:N,0),0)</f>
        <v>-98751357.841014981</v>
      </c>
      <c r="S1166" s="25">
        <f t="shared" ca="1" si="1047"/>
        <v>-155100632.79734361</v>
      </c>
    </row>
    <row r="1167" spans="1:19" ht="15.75" customHeight="1" x14ac:dyDescent="0.25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-56592494.213500351</v>
      </c>
      <c r="R1167" s="25">
        <f t="array" aca="1" ref="R1167" ca="1">INDEX('Lorri 401b'!L:L,MATCH('Retirement Calculator'!A1167,'Lorri 401b'!N:N,0),0)</f>
        <v>-99184567.365965113</v>
      </c>
      <c r="S1167" s="25">
        <f t="shared" ca="1" si="1047"/>
        <v>-155777061.57946545</v>
      </c>
    </row>
    <row r="1168" spans="1:19" ht="15.75" customHeight="1" x14ac:dyDescent="0.25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-56836726.88424363</v>
      </c>
      <c r="R1168" s="25">
        <f t="array" aca="1" ref="R1168" ca="1">INDEX('Lorri 401b'!L:L,MATCH('Retirement Calculator'!A1168,'Lorri 401b'!N:N,0),0)</f>
        <v>-99619581.930602536</v>
      </c>
      <c r="S1168" s="25">
        <f t="shared" ca="1" si="1047"/>
        <v>-156456308.81484616</v>
      </c>
    </row>
    <row r="1169" spans="1:19" ht="15.75" customHeight="1" x14ac:dyDescent="0.25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-57081977.191115007</v>
      </c>
      <c r="R1169" s="25">
        <f t="array" aca="1" ref="R1169" ca="1">INDEX('Lorri 401b'!L:L,MATCH('Retirement Calculator'!A1169,'Lorri 401b'!N:N,0),0)</f>
        <v>-100056409.05592594</v>
      </c>
      <c r="S1169" s="25">
        <f t="shared" ca="1" si="1047"/>
        <v>-157138386.24704093</v>
      </c>
    </row>
    <row r="1170" spans="1:19" ht="15.75" customHeight="1" x14ac:dyDescent="0.25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-57328249.374265015</v>
      </c>
      <c r="R1170" s="25">
        <f t="array" aca="1" ref="R1170" ca="1">INDEX('Lorri 401b'!L:L,MATCH('Retirement Calculator'!A1170,'Lorri 401b'!N:N,0),0)</f>
        <v>-100495056.29427153</v>
      </c>
      <c r="S1170" s="25">
        <f t="shared" ca="1" si="1047"/>
        <v>-157823305.66853654</v>
      </c>
    </row>
    <row r="1171" spans="1:19" ht="15.75" customHeight="1" x14ac:dyDescent="0.25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-57575547.691511482</v>
      </c>
      <c r="R1171" s="25">
        <f t="array" aca="1" ref="R1171" ca="1">INDEX('Lorri 401b'!L:L,MATCH('Retirement Calculator'!A1171,'Lorri 401b'!N:N,0),0)</f>
        <v>-100935531.22944355</v>
      </c>
      <c r="S1171" s="25">
        <f t="shared" ca="1" si="1047"/>
        <v>-158511078.92095503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A83" sqref="A83"/>
    </sheetView>
  </sheetViews>
  <sheetFormatPr defaultColWidth="14.42578125" defaultRowHeight="15" customHeight="1" x14ac:dyDescent="0.25"/>
  <cols>
    <col min="1" max="1" width="11.28515625" customWidth="1"/>
    <col min="2" max="3" width="11" customWidth="1"/>
    <col min="4" max="4" width="15.7109375" customWidth="1"/>
    <col min="5" max="5" width="16.140625" customWidth="1"/>
    <col min="6" max="6" width="14.140625" customWidth="1"/>
    <col min="7" max="7" width="10" customWidth="1"/>
    <col min="8" max="8" width="19.28515625" customWidth="1"/>
    <col min="9" max="9" width="16.140625" customWidth="1"/>
    <col min="10" max="10" width="13.140625" customWidth="1"/>
    <col min="11" max="11" width="8" customWidth="1"/>
    <col min="12" max="13" width="13.7109375" customWidth="1"/>
    <col min="14" max="14" width="16.140625" customWidth="1"/>
    <col min="15" max="15" width="12.7109375" customWidth="1"/>
    <col min="16" max="16" width="8" customWidth="1"/>
    <col min="17" max="17" width="19.28515625" customWidth="1"/>
    <col min="18" max="18" width="13.140625" customWidth="1"/>
    <col min="19" max="19" width="16.140625" customWidth="1"/>
    <col min="20" max="20" width="13.140625" customWidth="1"/>
    <col min="21" max="21" width="8" customWidth="1"/>
    <col min="22" max="22" width="15.140625" customWidth="1"/>
    <col min="23" max="23" width="13.140625" customWidth="1"/>
    <col min="24" max="24" width="16.140625" customWidth="1"/>
    <col min="25" max="25" width="12.7109375" customWidth="1"/>
    <col min="26" max="26" width="8" customWidth="1"/>
  </cols>
  <sheetData>
    <row r="1" spans="1:26" ht="11.25" customHeight="1" x14ac:dyDescent="0.25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16.336986301369862</v>
      </c>
      <c r="R1" s="400"/>
      <c r="S1" s="400"/>
      <c r="T1" s="400"/>
      <c r="U1" s="400"/>
      <c r="V1" s="401">
        <f ca="1">(TODAY()-B16)/365</f>
        <v>16.832876712328765</v>
      </c>
      <c r="W1" s="296"/>
      <c r="X1" s="400"/>
      <c r="Y1" s="296"/>
      <c r="Z1" s="296"/>
    </row>
    <row r="2" spans="1:26" ht="11.25" customHeight="1" x14ac:dyDescent="0.25">
      <c r="A2" s="401">
        <f ca="1">(C2-B2)/365</f>
        <v>19.087671232876712</v>
      </c>
      <c r="B2" s="338">
        <v>39356</v>
      </c>
      <c r="C2" s="338">
        <f ca="1">TODAY()</f>
        <v>46323</v>
      </c>
      <c r="D2" s="399">
        <f>-(SUM(D7:D83))</f>
        <v>-456128.23000000004</v>
      </c>
      <c r="E2" s="399">
        <f>(H84+L84+Q84+V84)*-1</f>
        <v>1114222.3699999999</v>
      </c>
      <c r="F2" s="285">
        <f ca="1">D4</f>
        <v>0.10953362584114076</v>
      </c>
      <c r="G2" s="402">
        <f ca="1">(72/(F2*100))</f>
        <v>6.573323894565795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25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25">
      <c r="A4" s="404"/>
      <c r="B4" s="405"/>
      <c r="C4" s="406"/>
      <c r="D4" s="296">
        <f ca="1">XIRR(D7:D84,B7:B84)</f>
        <v>0.10953362584114076</v>
      </c>
      <c r="E4" s="400"/>
      <c r="F4" s="296"/>
      <c r="G4" s="296"/>
      <c r="H4" s="296"/>
      <c r="I4" s="400"/>
      <c r="J4" s="296">
        <f ca="1">XIRR(H8:H84,B8:B84)</f>
        <v>0.11224132180213928</v>
      </c>
      <c r="K4" s="296"/>
      <c r="L4" s="296"/>
      <c r="M4" s="296"/>
      <c r="N4" s="400"/>
      <c r="O4" s="296">
        <f ca="1">XIRR(L7:L84,B7:B84)</f>
        <v>0.10821630358695986</v>
      </c>
      <c r="P4" s="296"/>
      <c r="Q4" s="296"/>
      <c r="R4" s="400"/>
      <c r="S4" s="400"/>
      <c r="T4" s="296">
        <f ca="1">XIRR(Q18:Q84,B18:B84)</f>
        <v>0.10773780941963199</v>
      </c>
      <c r="U4" s="296"/>
      <c r="V4" s="296"/>
      <c r="W4" s="296"/>
      <c r="X4" s="400"/>
      <c r="Y4" s="296">
        <f ca="1">XIRR(V16:V84,B16:B84)</f>
        <v>0.10604398846626284</v>
      </c>
      <c r="Z4" s="296"/>
    </row>
    <row r="5" spans="1:26" ht="11.25" customHeight="1" x14ac:dyDescent="0.25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25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25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25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25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25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25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25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25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25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25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25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25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25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25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25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25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25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25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25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25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25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25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25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25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25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25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25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25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25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25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25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25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25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25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25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25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25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25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25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25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25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25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25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25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25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25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25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25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25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25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25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25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25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25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25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25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25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25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25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25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25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25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25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25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25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25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25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25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25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25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25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25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25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25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25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25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25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25">
      <c r="A83" s="410">
        <f t="shared" si="76"/>
        <v>63</v>
      </c>
      <c r="B83" s="411">
        <v>46296</v>
      </c>
      <c r="C83" s="411">
        <v>46312</v>
      </c>
      <c r="D83" s="399">
        <f t="shared" si="0"/>
        <v>1631.9899999999998</v>
      </c>
      <c r="E83" s="341">
        <f t="shared" si="87"/>
        <v>-13075.85</v>
      </c>
      <c r="F83" s="341">
        <f t="shared" si="87"/>
        <v>1114222.3699999999</v>
      </c>
      <c r="G83" s="285">
        <f t="shared" si="4"/>
        <v>-1.1607586376189314E-2</v>
      </c>
      <c r="H83" s="408">
        <v>400.96</v>
      </c>
      <c r="I83" s="408">
        <v>-3560.65</v>
      </c>
      <c r="J83" s="408">
        <f t="shared" si="9"/>
        <v>439148.42999999993</v>
      </c>
      <c r="K83" s="412">
        <f t="shared" si="5"/>
        <v>-8.0465102825120257E-3</v>
      </c>
      <c r="L83" s="409">
        <v>122.17</v>
      </c>
      <c r="M83" s="409"/>
      <c r="N83" s="409">
        <v>-1695.83</v>
      </c>
      <c r="O83" s="409">
        <f t="shared" si="82"/>
        <v>138364.19</v>
      </c>
      <c r="P83" s="413">
        <f t="shared" si="7"/>
        <v>-1.2113163575137198E-2</v>
      </c>
      <c r="Q83" s="408">
        <v>739.24</v>
      </c>
      <c r="R83" s="408">
        <v>-4.75</v>
      </c>
      <c r="S83" s="408">
        <v>-5414.97</v>
      </c>
      <c r="T83" s="408">
        <f t="shared" si="21"/>
        <v>411046.00999999995</v>
      </c>
      <c r="U83" s="412">
        <f t="shared" si="22"/>
        <v>-1.3013748193896842E-2</v>
      </c>
      <c r="V83" s="409">
        <v>369.62</v>
      </c>
      <c r="W83" s="409">
        <v>-4.75</v>
      </c>
      <c r="X83" s="409">
        <v>-2404.4</v>
      </c>
      <c r="Y83" s="409">
        <f t="shared" si="17"/>
        <v>125663.74000000006</v>
      </c>
      <c r="Z83" s="413">
        <f t="shared" si="18"/>
        <v>-1.8800813961707762E-2</v>
      </c>
    </row>
    <row r="84" spans="1:26" ht="11.25" customHeight="1" x14ac:dyDescent="0.25">
      <c r="A84" s="424"/>
      <c r="B84" s="411">
        <f ca="1">TODAY()</f>
        <v>46323</v>
      </c>
      <c r="C84" s="425"/>
      <c r="D84" s="426">
        <f>-F83</f>
        <v>-1114222.3699999999</v>
      </c>
      <c r="E84" s="426"/>
      <c r="F84" s="426"/>
      <c r="G84" s="426"/>
      <c r="H84" s="426">
        <f>-J83</f>
        <v>-439148.42999999993</v>
      </c>
      <c r="I84" s="427"/>
      <c r="J84" s="426"/>
      <c r="K84" s="426"/>
      <c r="L84" s="426">
        <f>-O83</f>
        <v>-138364.19</v>
      </c>
      <c r="M84" s="426"/>
      <c r="N84" s="427"/>
      <c r="O84" s="426"/>
      <c r="P84" s="426"/>
      <c r="Q84" s="426">
        <f>-T83</f>
        <v>-411046.00999999995</v>
      </c>
      <c r="R84" s="426"/>
      <c r="S84" s="426"/>
      <c r="T84" s="426"/>
      <c r="U84" s="426"/>
      <c r="V84" s="426">
        <f>-Y83</f>
        <v>-125663.74000000006</v>
      </c>
      <c r="W84" s="428"/>
      <c r="X84" s="428"/>
      <c r="Y84" s="428"/>
      <c r="Z84" s="428"/>
    </row>
    <row r="85" spans="1:26" ht="11.25" customHeight="1" x14ac:dyDescent="0.25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25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25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25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25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25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25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25">
      <c r="A92" s="293">
        <f>COUNTIF(E7:E84,"&lt;0")</f>
        <v>19</v>
      </c>
    </row>
    <row r="93" spans="1:26" ht="11.25" customHeight="1" x14ac:dyDescent="0.25">
      <c r="A93" s="293" t="s">
        <v>614</v>
      </c>
    </row>
    <row r="94" spans="1:26" ht="11.25" customHeight="1" x14ac:dyDescent="0.25">
      <c r="A94" s="296">
        <f>(SUMIFS(G7:G84,E7:E84,"&lt;0"))/A92</f>
        <v>-5.6626752541312546E-2</v>
      </c>
    </row>
    <row r="95" spans="1:26" ht="15.75" customHeight="1" x14ac:dyDescent="0.25"/>
    <row r="96" spans="1:26" ht="15.75" customHeight="1" x14ac:dyDescent="0.25"/>
    <row r="97" spans="1:1" ht="15" customHeight="1" x14ac:dyDescent="0.25">
      <c r="A97" s="11" t="s">
        <v>615</v>
      </c>
    </row>
    <row r="98" spans="1:1" ht="15" customHeight="1" x14ac:dyDescent="0.25">
      <c r="A98" s="50">
        <f>AVERAGE(G8,G12,G16,G20,G24,G28,G32,G36,G40,G44,G48,G52,G56,G60,G64,G68,G72,G76,G80)</f>
        <v>1.9373354324880427E-2</v>
      </c>
    </row>
    <row r="99" spans="1:1" ht="15" customHeight="1" x14ac:dyDescent="0.25">
      <c r="A99" s="50" t="s">
        <v>616</v>
      </c>
    </row>
    <row r="100" spans="1:1" ht="15" customHeight="1" x14ac:dyDescent="0.25">
      <c r="A100" s="50">
        <f>AVERAGE(G9,G13,G17,G21,G25,G29,G33,G37,G41,G45,G49,G53,G57,G61,G65,G69,G73,G77,G81)</f>
        <v>3.3949124306264407E-2</v>
      </c>
    </row>
    <row r="101" spans="1:1" ht="15" customHeight="1" x14ac:dyDescent="0.25">
      <c r="A101" s="50" t="s">
        <v>617</v>
      </c>
    </row>
    <row r="102" spans="1:1" ht="15" customHeight="1" x14ac:dyDescent="0.25">
      <c r="A102" s="50">
        <f>AVERAGE(G10,G14,G18,G22,G26,G30,G34,G38,G42,G46,G50,G54,G58,G62,G66,G70,G74,G78,G82)</f>
        <v>2.1539468634307085E-2</v>
      </c>
    </row>
    <row r="103" spans="1:1" ht="15" customHeight="1" x14ac:dyDescent="0.25">
      <c r="A103" s="50" t="s">
        <v>618</v>
      </c>
    </row>
    <row r="104" spans="1:1" ht="15" customHeight="1" x14ac:dyDescent="0.25">
      <c r="A104" s="50">
        <f>AVERAGE(G7,G11,G15,G19,G23,G27,G31,G35,G39,G43,G47,G51,G55,G59,G63,G67,G71,G75,G79)</f>
        <v>4.4004769376837713E-2</v>
      </c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2578125" defaultRowHeight="15" customHeight="1" x14ac:dyDescent="0.25"/>
  <cols>
    <col min="1" max="1" width="4.42578125" customWidth="1"/>
    <col min="2" max="2" width="14.7109375" customWidth="1"/>
    <col min="3" max="3" width="15.5703125" customWidth="1"/>
    <col min="4" max="4" width="11" customWidth="1"/>
    <col min="5" max="5" width="11.28515625" customWidth="1"/>
    <col min="6" max="6" width="11" customWidth="1"/>
    <col min="7" max="7" width="11.28515625" customWidth="1"/>
    <col min="8" max="8" width="11" customWidth="1"/>
    <col min="9" max="9" width="12.140625" customWidth="1"/>
    <col min="10" max="10" width="15.5703125" customWidth="1"/>
    <col min="11" max="11" width="12.28515625" customWidth="1"/>
    <col min="12" max="12" width="9.140625" customWidth="1"/>
    <col min="13" max="13" width="14.7109375" customWidth="1"/>
    <col min="14" max="14" width="11" customWidth="1"/>
    <col min="15" max="15" width="12.28515625" customWidth="1"/>
    <col min="16" max="16" width="11.7109375" customWidth="1"/>
    <col min="17" max="18" width="9.5703125" customWidth="1"/>
  </cols>
  <sheetData>
    <row r="1" spans="2:18" ht="11.25" customHeight="1" x14ac:dyDescent="0.25">
      <c r="B1" s="429" t="s">
        <v>619</v>
      </c>
      <c r="C1" s="430">
        <f ca="1">TODAY()</f>
        <v>46323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25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25">
      <c r="B3" s="429" t="s">
        <v>630</v>
      </c>
      <c r="C3" s="438">
        <f ca="1">(C2-C1)/365.25</f>
        <v>13.593429158110883</v>
      </c>
      <c r="D3" s="429" t="s">
        <v>631</v>
      </c>
      <c r="E3" s="441">
        <f ca="1">'TSP-401K'!J4</f>
        <v>0.11224132180213928</v>
      </c>
      <c r="F3" s="429" t="s">
        <v>631</v>
      </c>
      <c r="G3" s="441">
        <f ca="1">'TSP-401K'!O4</f>
        <v>0.10821630358695986</v>
      </c>
      <c r="H3" s="429" t="s">
        <v>631</v>
      </c>
      <c r="I3" s="441">
        <f ca="1">'TSP-401K'!T4</f>
        <v>0.10773780941963199</v>
      </c>
      <c r="J3" s="429" t="s">
        <v>631</v>
      </c>
      <c r="K3" s="441">
        <f ca="1">'TSP-401K'!Y4</f>
        <v>0.10604398846626284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25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25">
      <c r="B5" s="435" t="s">
        <v>633</v>
      </c>
      <c r="C5" s="438">
        <f ca="1">(C4-C1)/365.25</f>
        <v>13.593429158110883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25">
      <c r="B6" s="429" t="s">
        <v>634</v>
      </c>
      <c r="C6" s="445">
        <f>E6+G6+I6+K6</f>
        <v>1114222.3699999999</v>
      </c>
      <c r="D6" s="429" t="s">
        <v>635</v>
      </c>
      <c r="E6" s="445">
        <f>'TSP-401K'!H84*-1</f>
        <v>439148.42999999993</v>
      </c>
      <c r="F6" s="429" t="s">
        <v>635</v>
      </c>
      <c r="G6" s="445">
        <f>'TSP-401K'!L84*-1</f>
        <v>138364.19</v>
      </c>
      <c r="H6" s="429" t="s">
        <v>635</v>
      </c>
      <c r="I6" s="445">
        <f>'TSP-401K'!Q84*-1</f>
        <v>411046.00999999995</v>
      </c>
      <c r="J6" s="429" t="s">
        <v>635</v>
      </c>
      <c r="K6" s="445">
        <f>'TSP-401K'!V84*-1</f>
        <v>125663.74000000006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25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25">
      <c r="B8" s="429" t="s">
        <v>636</v>
      </c>
      <c r="C8" s="445">
        <f ca="1">E8+G8+I8+K8</f>
        <v>6138643.422676539</v>
      </c>
      <c r="D8" s="429" t="s">
        <v>637</v>
      </c>
      <c r="E8" s="445">
        <f ca="1">FV(E3/26,C3*26,-(E2*0.1)/26,-E6,1)</f>
        <v>2347103.1050218162</v>
      </c>
      <c r="F8" s="429" t="s">
        <v>637</v>
      </c>
      <c r="G8" s="445">
        <f ca="1">FV(G3/12,12*C3,-(G2*0.1)/12,-G6,1)</f>
        <v>654246.70078897523</v>
      </c>
      <c r="H8" s="429" t="s">
        <v>637</v>
      </c>
      <c r="I8" s="445">
        <f ca="1">FV(I3/24,C5*24,-(I2*0.1)/24,-I6,1)</f>
        <v>2313983.1194985639</v>
      </c>
      <c r="J8" s="429" t="s">
        <v>637</v>
      </c>
      <c r="K8" s="445">
        <f ca="1">FV(K3/24,C5*24,-(K2*0.055)/24,-K6,1)</f>
        <v>823310.49736718321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25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25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25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25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25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25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25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25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25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25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25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25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25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25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25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25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25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25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25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25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25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25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25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25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25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25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25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25"/>
    <row r="37" spans="2:11" ht="15.75" customHeight="1" x14ac:dyDescent="0.25"/>
    <row r="38" spans="2:11" ht="15.75" customHeight="1" x14ac:dyDescent="0.25"/>
    <row r="39" spans="2:11" ht="15.75" customHeight="1" x14ac:dyDescent="0.25"/>
    <row r="40" spans="2:11" ht="15.75" customHeight="1" x14ac:dyDescent="0.25"/>
    <row r="41" spans="2:11" ht="15.75" customHeight="1" x14ac:dyDescent="0.25"/>
    <row r="42" spans="2:11" ht="15.75" customHeight="1" x14ac:dyDescent="0.25"/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2.140625" customWidth="1"/>
    <col min="6" max="6" width="14.7109375" customWidth="1"/>
    <col min="7" max="7" width="3.5703125" customWidth="1"/>
    <col min="8" max="8" width="5.42578125" customWidth="1"/>
    <col min="9" max="9" width="20.5703125" customWidth="1"/>
    <col min="10" max="10" width="9.140625" customWidth="1"/>
    <col min="11" max="11" width="18.42578125" customWidth="1"/>
    <col min="12" max="12" width="20.5703125" customWidth="1"/>
    <col min="13" max="13" width="5.1406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Retirement'!E8+'Combined Retirement'!G8</f>
        <v>3001349.8058107914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25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25">
      <c r="A4" s="459" t="s">
        <v>658</v>
      </c>
      <c r="B4" s="451">
        <f ca="1">(SUMIFS(H:H,I:I,"&gt;0",L:L,"&lt;0"))/12</f>
        <v>29</v>
      </c>
      <c r="C4" s="463">
        <f ca="1">(SUMIFS(H:H,I:I,"&gt;0",L:L,"&lt;0"))</f>
        <v>348</v>
      </c>
      <c r="D4" s="456">
        <f t="array" aca="1" ref="D4" ca="1">INDEX(N:N,MATCH(C4,H:H,0),0)</f>
        <v>61849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25">
      <c r="A8" s="459">
        <v>1</v>
      </c>
      <c r="B8" s="447">
        <f ca="1">B1</f>
        <v>3001349.8058107914</v>
      </c>
      <c r="C8" s="447">
        <f t="shared" ref="C8:C136" si="0">SUMIF(G:G,A8,J:J)</f>
        <v>398963.19893278764</v>
      </c>
      <c r="D8" s="447">
        <f ca="1">SUMIF(G:G,1,K:K)</f>
        <v>142582.6861541307</v>
      </c>
      <c r="E8" s="447">
        <f t="shared" ref="E8:E136" ca="1" si="1">B8-C8+D8</f>
        <v>2744969.2930321349</v>
      </c>
      <c r="F8" s="431"/>
      <c r="G8" s="459">
        <v>1</v>
      </c>
      <c r="H8" s="459">
        <v>1</v>
      </c>
      <c r="I8" s="444">
        <f ca="1">B1</f>
        <v>3001349.8058107914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12367.095302359969</v>
      </c>
      <c r="L8" s="444">
        <f t="shared" ref="L8:L262" ca="1" si="3">I8-J8+K8</f>
        <v>2980469.9678687528</v>
      </c>
      <c r="M8" s="460">
        <f>B2</f>
        <v>0.05</v>
      </c>
      <c r="N8" s="464">
        <f>'Retirement Calculator'!D6</f>
        <v>51288</v>
      </c>
    </row>
    <row r="9" spans="1:14" ht="11.25" customHeight="1" x14ac:dyDescent="0.25">
      <c r="A9" s="459">
        <v>2</v>
      </c>
      <c r="B9" s="447">
        <f t="shared" ref="B9:B136" ca="1" si="4">E8</f>
        <v>2744969.2930321349</v>
      </c>
      <c r="C9" s="447">
        <f t="shared" si="0"/>
        <v>398963.19893278764</v>
      </c>
      <c r="D9" s="447">
        <f ca="1">SUMIF(G:G,2,K:K)</f>
        <v>129465.77254048277</v>
      </c>
      <c r="E9" s="447">
        <f t="shared" ca="1" si="1"/>
        <v>2475471.8666398302</v>
      </c>
      <c r="F9" s="431"/>
      <c r="G9" s="459">
        <v>1</v>
      </c>
      <c r="H9" s="459">
        <v>2</v>
      </c>
      <c r="I9" s="444">
        <f t="shared" ref="I9:I263" ca="1" si="5">L8</f>
        <v>2980469.9678687528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12280.095977601475</v>
      </c>
      <c r="L9" s="444">
        <f t="shared" ca="1" si="3"/>
        <v>2959503.1306019556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2475471.8666398302</v>
      </c>
      <c r="C10" s="447">
        <f t="shared" si="0"/>
        <v>398963.19893278764</v>
      </c>
      <c r="D10" s="447">
        <f ca="1">SUMIF(G:G,3,K:K)</f>
        <v>115677.77273200982</v>
      </c>
      <c r="E10" s="447">
        <f t="shared" ca="1" si="1"/>
        <v>2192186.4404390524</v>
      </c>
      <c r="F10" s="431"/>
      <c r="G10" s="459">
        <v>1</v>
      </c>
      <c r="H10" s="459">
        <v>3</v>
      </c>
      <c r="I10" s="444">
        <f t="shared" ca="1" si="5"/>
        <v>2959503.1306019556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12192.734155656486</v>
      </c>
      <c r="L10" s="444">
        <f t="shared" ca="1" si="3"/>
        <v>2938448.9315132131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2192186.4404390524</v>
      </c>
      <c r="C11" s="447">
        <f t="shared" si="0"/>
        <v>394307.19893278764</v>
      </c>
      <c r="D11" s="447">
        <f ca="1">SUMIF(G:G,4,K:K)</f>
        <v>101252.72618273788</v>
      </c>
      <c r="E11" s="447">
        <f t="shared" ca="1" si="1"/>
        <v>1899131.9676890026</v>
      </c>
      <c r="F11" s="431"/>
      <c r="G11" s="459">
        <v>1</v>
      </c>
      <c r="H11" s="459">
        <v>4</v>
      </c>
      <c r="I11" s="444">
        <f t="shared" ca="1" si="5"/>
        <v>2938448.9315132131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12105.00832612006</v>
      </c>
      <c r="L11" s="444">
        <f t="shared" ca="1" si="3"/>
        <v>2917307.0065949345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1899131.9676890026</v>
      </c>
      <c r="C12" s="447">
        <f t="shared" si="0"/>
        <v>389651.19893278764</v>
      </c>
      <c r="D12" s="447">
        <f ca="1">SUMIF(G:G,5,K:K)</f>
        <v>86447.223170969432</v>
      </c>
      <c r="E12" s="447">
        <f t="shared" ca="1" si="1"/>
        <v>1595927.9919271844</v>
      </c>
      <c r="F12" s="431"/>
      <c r="G12" s="459">
        <v>1</v>
      </c>
      <c r="H12" s="459">
        <v>5</v>
      </c>
      <c r="I12" s="444">
        <f t="shared" ca="1" si="5"/>
        <v>2917307.0065949345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12016.916972293899</v>
      </c>
      <c r="L12" s="444">
        <f t="shared" ca="1" si="3"/>
        <v>2896076.9903228297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1595927.9919271844</v>
      </c>
      <c r="C13" s="447">
        <f t="shared" si="0"/>
        <v>272655.17935989378</v>
      </c>
      <c r="D13" s="447">
        <f ca="1">SUMIF(G:G,6,K:K)</f>
        <v>72405.332726057197</v>
      </c>
      <c r="E13" s="447">
        <f t="shared" ca="1" si="1"/>
        <v>1395678.1452933478</v>
      </c>
      <c r="F13" s="431"/>
      <c r="G13" s="459">
        <v>1</v>
      </c>
      <c r="H13" s="459">
        <v>6</v>
      </c>
      <c r="I13" s="444">
        <f t="shared" ca="1" si="5"/>
        <v>2896076.9903228297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11928.458571160128</v>
      </c>
      <c r="L13" s="444">
        <f t="shared" ca="1" si="3"/>
        <v>2874758.5156495911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1395678.1452933478</v>
      </c>
      <c r="C14" s="447">
        <f t="shared" si="0"/>
        <v>108860.75195784221</v>
      </c>
      <c r="D14" s="447">
        <f ca="1">SUMIF(G:G,7,K:K)</f>
        <v>68411.714313608216</v>
      </c>
      <c r="E14" s="447">
        <f t="shared" ca="1" si="1"/>
        <v>1355229.1076491138</v>
      </c>
      <c r="F14" s="431"/>
      <c r="G14" s="459">
        <v>1</v>
      </c>
      <c r="H14" s="459">
        <v>7</v>
      </c>
      <c r="I14" s="444">
        <f t="shared" ca="1" si="5"/>
        <v>2874758.5156495911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11839.631593354969</v>
      </c>
      <c r="L14" s="444">
        <f t="shared" ca="1" si="3"/>
        <v>2853351.2139985473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1355229.1076491138</v>
      </c>
      <c r="C15" s="447">
        <f t="shared" si="0"/>
        <v>108860.75195784221</v>
      </c>
      <c r="D15" s="447">
        <f ca="1">SUMIF(G:G,8,K:K)</f>
        <v>66342.264780239508</v>
      </c>
      <c r="E15" s="447">
        <f t="shared" ca="1" si="1"/>
        <v>1312710.620471511</v>
      </c>
      <c r="F15" s="431"/>
      <c r="G15" s="459">
        <v>1</v>
      </c>
      <c r="H15" s="459">
        <v>8</v>
      </c>
      <c r="I15" s="444">
        <f t="shared" ca="1" si="5"/>
        <v>2853351.2139985473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11750.434503142285</v>
      </c>
      <c r="L15" s="444">
        <f t="shared" ca="1" si="3"/>
        <v>2831854.7152572908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1312710.620471511</v>
      </c>
      <c r="C16" s="447">
        <f t="shared" si="0"/>
        <v>101423.65635784219</v>
      </c>
      <c r="D16" s="447">
        <f ca="1">SUMIF(G:G,9,K:K)</f>
        <v>64355.472367512542</v>
      </c>
      <c r="E16" s="447">
        <f t="shared" ca="1" si="1"/>
        <v>1275642.4364811813</v>
      </c>
      <c r="F16" s="431"/>
      <c r="G16" s="459">
        <v>1</v>
      </c>
      <c r="H16" s="459">
        <v>9</v>
      </c>
      <c r="I16" s="444">
        <f t="shared" ca="1" si="5"/>
        <v>2831854.7152572908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11660.86575838705</v>
      </c>
      <c r="L16" s="444">
        <f t="shared" ca="1" si="3"/>
        <v>2810268.6477712789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1275642.4364811813</v>
      </c>
      <c r="C17" s="447">
        <f t="shared" si="0"/>
        <v>100747.55675784221</v>
      </c>
      <c r="D17" s="447">
        <f ca="1">SUMIF(G:G,10,K:K)</f>
        <v>62493.584262231088</v>
      </c>
      <c r="E17" s="447">
        <f t="shared" ca="1" si="1"/>
        <v>1237388.4639855702</v>
      </c>
      <c r="F17" s="431"/>
      <c r="G17" s="459">
        <v>1</v>
      </c>
      <c r="H17" s="459">
        <v>10</v>
      </c>
      <c r="I17" s="444">
        <f t="shared" ca="1" si="5"/>
        <v>2810268.6477712789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11570.923810528668</v>
      </c>
      <c r="L17" s="444">
        <f t="shared" ca="1" si="3"/>
        <v>2788592.6383374087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1237388.4639855702</v>
      </c>
      <c r="C18" s="447">
        <f t="shared" si="0"/>
        <v>100747.55675784221</v>
      </c>
      <c r="D18" s="447">
        <f ca="1">SUMIF(G:G,11,K:K)</f>
        <v>60536.438427839996</v>
      </c>
      <c r="E18" s="447">
        <f t="shared" ca="1" si="1"/>
        <v>1197177.3456555679</v>
      </c>
      <c r="F18" s="431"/>
      <c r="G18" s="459">
        <v>1</v>
      </c>
      <c r="H18" s="459">
        <v>11</v>
      </c>
      <c r="I18" s="444">
        <f t="shared" ca="1" si="5"/>
        <v>2788592.6383374087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11480.607104554208</v>
      </c>
      <c r="L18" s="444">
        <f t="shared" ca="1" si="3"/>
        <v>2766826.3121975642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1197177.3456555679</v>
      </c>
      <c r="C19" s="447">
        <f t="shared" si="0"/>
        <v>100747.55675784221</v>
      </c>
      <c r="D19" s="447">
        <f ca="1">SUMIF(G:G,12,K:K)</f>
        <v>58479.161298130144</v>
      </c>
      <c r="E19" s="447">
        <f t="shared" ca="1" si="1"/>
        <v>1154908.9501958559</v>
      </c>
      <c r="F19" s="431"/>
      <c r="G19" s="459">
        <v>1</v>
      </c>
      <c r="H19" s="459">
        <v>12</v>
      </c>
      <c r="I19" s="444">
        <f t="shared" ca="1" si="5"/>
        <v>2766826.3121975642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11389.914078971522</v>
      </c>
      <c r="L19" s="444">
        <f t="shared" ca="1" si="3"/>
        <v>2744969.2930321367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1154908.9501958559</v>
      </c>
      <c r="C20" s="447">
        <f t="shared" si="0"/>
        <v>100747.55675784221</v>
      </c>
      <c r="D20" s="447">
        <f ca="1">SUMIF(G:G,13,K:K)</f>
        <v>56316.629965995635</v>
      </c>
      <c r="E20" s="447">
        <f t="shared" ca="1" si="1"/>
        <v>1110478.0234040094</v>
      </c>
      <c r="F20" s="431"/>
      <c r="G20" s="459">
        <v>2</v>
      </c>
      <c r="H20" s="459">
        <v>13</v>
      </c>
      <c r="I20" s="444">
        <f t="shared" ca="1" si="5"/>
        <v>2744969.2930321367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11298.843165782242</v>
      </c>
      <c r="L20" s="444">
        <f t="shared" ca="1" si="3"/>
        <v>2723021.2029535202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1110478.0234040094</v>
      </c>
      <c r="C21" s="447">
        <f t="shared" si="0"/>
        <v>100747.55675784221</v>
      </c>
      <c r="D21" s="447">
        <f ca="1">SUMIF(G:G,14,K:K)</f>
        <v>54043.459426680405</v>
      </c>
      <c r="E21" s="447">
        <f t="shared" ca="1" si="1"/>
        <v>1063773.9260728476</v>
      </c>
      <c r="F21" s="431"/>
      <c r="G21" s="459">
        <v>2</v>
      </c>
      <c r="H21" s="459">
        <v>14</v>
      </c>
      <c r="I21" s="444">
        <f t="shared" ca="1" si="5"/>
        <v>2723021.2029535202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11207.392790454673</v>
      </c>
      <c r="L21" s="444">
        <f t="shared" ca="1" si="3"/>
        <v>2700981.6624995759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1063773.9260728476</v>
      </c>
      <c r="C22" s="447">
        <f t="shared" si="0"/>
        <v>100747.55675784221</v>
      </c>
      <c r="D22" s="447">
        <f ca="1">SUMIF(G:G,15,K:K)</f>
        <v>51653.989168364998</v>
      </c>
      <c r="E22" s="447">
        <f t="shared" ca="1" si="1"/>
        <v>1014680.3584833704</v>
      </c>
      <c r="F22" s="431"/>
      <c r="G22" s="459">
        <v>2</v>
      </c>
      <c r="H22" s="459">
        <v>15</v>
      </c>
      <c r="I22" s="444">
        <f t="shared" ca="1" si="5"/>
        <v>2700981.6624995759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11115.561371896571</v>
      </c>
      <c r="L22" s="444">
        <f t="shared" ca="1" si="3"/>
        <v>2678850.2906270735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1014680.3584833704</v>
      </c>
      <c r="C23" s="447">
        <f t="shared" si="0"/>
        <v>100747.55675784221</v>
      </c>
      <c r="D23" s="447">
        <f ca="1">SUMIF(G:G,16,K:K)</f>
        <v>49142.26907670217</v>
      </c>
      <c r="E23" s="447">
        <f t="shared" ca="1" si="1"/>
        <v>963075.07080223039</v>
      </c>
      <c r="F23" s="431"/>
      <c r="G23" s="459">
        <v>2</v>
      </c>
      <c r="H23" s="459">
        <v>16</v>
      </c>
      <c r="I23" s="444">
        <f t="shared" ca="1" si="5"/>
        <v>2678850.2906270735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11023.347322427811</v>
      </c>
      <c r="L23" s="444">
        <f t="shared" ca="1" si="3"/>
        <v>2656626.7047051024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963075.07080223039</v>
      </c>
      <c r="C24" s="447">
        <f t="shared" si="0"/>
        <v>100747.55675784221</v>
      </c>
      <c r="D24" s="447">
        <f ca="1">SUMIF(G:G,17,K:K)</f>
        <v>46502.044618202228</v>
      </c>
      <c r="E24" s="447">
        <f t="shared" ca="1" si="1"/>
        <v>908829.55866259045</v>
      </c>
      <c r="F24" s="431"/>
      <c r="G24" s="459">
        <v>2</v>
      </c>
      <c r="H24" s="459">
        <v>17</v>
      </c>
      <c r="I24" s="444">
        <f t="shared" ca="1" si="5"/>
        <v>2656626.7047051024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10930.749047752932</v>
      </c>
      <c r="L24" s="444">
        <f t="shared" ca="1" si="3"/>
        <v>2634310.5205084565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908829.55866259045</v>
      </c>
      <c r="C25" s="447">
        <f t="shared" si="0"/>
        <v>100747.55675784221</v>
      </c>
      <c r="D25" s="447">
        <f ca="1">SUMIF(G:G,18,K:K)</f>
        <v>43726.741265571654</v>
      </c>
      <c r="E25" s="447">
        <f t="shared" ca="1" si="1"/>
        <v>851808.74317031994</v>
      </c>
      <c r="F25" s="431"/>
      <c r="G25" s="459">
        <v>2</v>
      </c>
      <c r="H25" s="459">
        <v>18</v>
      </c>
      <c r="I25" s="444">
        <f t="shared" ca="1" si="5"/>
        <v>2634310.5205084565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10837.764946933574</v>
      </c>
      <c r="L25" s="444">
        <f t="shared" ca="1" si="3"/>
        <v>2611901.3522109911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851808.74317031994</v>
      </c>
      <c r="C26" s="447">
        <f t="shared" si="0"/>
        <v>100747.55675784221</v>
      </c>
      <c r="D26" s="447">
        <f ca="1">SUMIF(G:G,19,K:K)</f>
        <v>40809.448126222967</v>
      </c>
      <c r="E26" s="447">
        <f t="shared" ca="1" si="1"/>
        <v>791870.63453870069</v>
      </c>
      <c r="F26" s="431"/>
      <c r="G26" s="459">
        <v>2</v>
      </c>
      <c r="H26" s="459">
        <v>19</v>
      </c>
      <c r="I26" s="444">
        <f t="shared" ca="1" si="5"/>
        <v>2611901.3522109911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10744.393412360801</v>
      </c>
      <c r="L26" s="444">
        <f t="shared" ca="1" si="3"/>
        <v>2589398.8123789532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791870.63453870069</v>
      </c>
      <c r="C27" s="447">
        <f t="shared" si="0"/>
        <v>100747.55675784221</v>
      </c>
      <c r="D27" s="447">
        <f ca="1">SUMIF(G:G,20,K:K)</f>
        <v>37742.900733187846</v>
      </c>
      <c r="E27" s="447">
        <f t="shared" ca="1" si="1"/>
        <v>728865.97851404629</v>
      </c>
      <c r="F27" s="431"/>
      <c r="G27" s="459">
        <v>2</v>
      </c>
      <c r="H27" s="459">
        <v>20</v>
      </c>
      <c r="I27" s="444">
        <f t="shared" ca="1" si="5"/>
        <v>2589398.8123789532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10650.63282972731</v>
      </c>
      <c r="L27" s="444">
        <f t="shared" ca="1" si="3"/>
        <v>2566802.5119642816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728865.97851404629</v>
      </c>
      <c r="C28" s="447">
        <f t="shared" si="0"/>
        <v>100747.55675784221</v>
      </c>
      <c r="D28" s="447">
        <f ca="1">SUMIF(G:G,21,K:K)</f>
        <v>34519.462955580741</v>
      </c>
      <c r="E28" s="447">
        <f t="shared" ca="1" si="1"/>
        <v>662637.88471178489</v>
      </c>
      <c r="F28" s="431"/>
      <c r="G28" s="459">
        <v>2</v>
      </c>
      <c r="H28" s="459">
        <v>21</v>
      </c>
      <c r="I28" s="444">
        <f t="shared" ca="1" si="5"/>
        <v>2566802.5119642816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10556.481577999512</v>
      </c>
      <c r="L28" s="444">
        <f t="shared" ca="1" si="3"/>
        <v>2544112.0602978822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662637.88471178489</v>
      </c>
      <c r="C29" s="447">
        <f t="shared" si="0"/>
        <v>100747.55675784221</v>
      </c>
      <c r="D29" s="447">
        <f ca="1">SUMIF(G:G,22,K:K)</f>
        <v>31131.107983567599</v>
      </c>
      <c r="E29" s="447">
        <f t="shared" ca="1" si="1"/>
        <v>593021.43593751034</v>
      </c>
      <c r="F29" s="431"/>
      <c r="G29" s="459">
        <v>2</v>
      </c>
      <c r="H29" s="459">
        <v>22</v>
      </c>
      <c r="I29" s="444">
        <f t="shared" ca="1" si="5"/>
        <v>2544112.0602978822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10461.938029389514</v>
      </c>
      <c r="L29" s="444">
        <f t="shared" ca="1" si="3"/>
        <v>2521327.0650828728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593021.43593751034</v>
      </c>
      <c r="C30" s="447">
        <f t="shared" si="0"/>
        <v>100747.55675784221</v>
      </c>
      <c r="D30" s="447">
        <f ca="1">SUMIF(G:G,23,K:K)</f>
        <v>27569.398340489253</v>
      </c>
      <c r="E30" s="447">
        <f t="shared" ca="1" si="1"/>
        <v>519843.2775201574</v>
      </c>
      <c r="F30" s="431"/>
      <c r="G30" s="459">
        <v>2</v>
      </c>
      <c r="H30" s="459">
        <v>23</v>
      </c>
      <c r="I30" s="444">
        <f t="shared" ca="1" si="5"/>
        <v>2521327.0650828728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10367.000549326975</v>
      </c>
      <c r="L30" s="444">
        <f t="shared" ca="1" si="3"/>
        <v>2498447.1323878011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519843.2775201574</v>
      </c>
      <c r="C31" s="447">
        <f t="shared" si="0"/>
        <v>100747.55675784221</v>
      </c>
      <c r="D31" s="447">
        <f ca="1">SUMIF(G:G,24,K:K)</f>
        <v>23825.464872367345</v>
      </c>
      <c r="E31" s="447">
        <f t="shared" ca="1" si="1"/>
        <v>442921.18563468254</v>
      </c>
      <c r="F31" s="431"/>
      <c r="G31" s="459">
        <v>2</v>
      </c>
      <c r="H31" s="459">
        <v>24</v>
      </c>
      <c r="I31" s="444">
        <f t="shared" ca="1" si="5"/>
        <v>2498447.1323878011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10271.667496430842</v>
      </c>
      <c r="L31" s="444">
        <f t="shared" ca="1" si="3"/>
        <v>2475471.866639833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442921.18563468254</v>
      </c>
      <c r="C32" s="447">
        <f t="shared" si="0"/>
        <v>100747.55675784221</v>
      </c>
      <c r="D32" s="447">
        <f ca="1">SUMIF(G:G,25,K:K)</f>
        <v>19889.984662473387</v>
      </c>
      <c r="E32" s="447">
        <f t="shared" ca="1" si="1"/>
        <v>362063.61353931372</v>
      </c>
      <c r="F32" s="431"/>
      <c r="G32" s="459">
        <v>3</v>
      </c>
      <c r="H32" s="459">
        <v>25</v>
      </c>
      <c r="I32" s="444">
        <f t="shared" ca="1" si="5"/>
        <v>2475471.866639833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10175.937222480976</v>
      </c>
      <c r="L32" s="444">
        <f t="shared" ca="1" si="3"/>
        <v>2452400.8706179149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362063.61353931372</v>
      </c>
      <c r="C33" s="447">
        <f t="shared" si="0"/>
        <v>100747.55675784221</v>
      </c>
      <c r="D33" s="447">
        <f ca="1">SUMIF(G:G,26,K:K)</f>
        <v>15753.157815965247</v>
      </c>
      <c r="E33" s="447">
        <f t="shared" ca="1" si="1"/>
        <v>277069.21459743677</v>
      </c>
      <c r="F33" s="431"/>
      <c r="G33" s="459">
        <v>3</v>
      </c>
      <c r="H33" s="459">
        <v>26</v>
      </c>
      <c r="I33" s="444">
        <f t="shared" ca="1" si="5"/>
        <v>2452400.8706179149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10079.808072389651</v>
      </c>
      <c r="L33" s="444">
        <f t="shared" ca="1" si="3"/>
        <v>2429233.7454459057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277069.21459743677</v>
      </c>
      <c r="C34" s="447">
        <f t="shared" si="0"/>
        <v>100747.55675784221</v>
      </c>
      <c r="D34" s="447">
        <f ca="1">SUMIF(G:G,27,K:K)</f>
        <v>11404.683056781643</v>
      </c>
      <c r="E34" s="447">
        <f t="shared" ca="1" si="1"/>
        <v>187726.34089637623</v>
      </c>
      <c r="F34" s="431"/>
      <c r="G34" s="459">
        <v>3</v>
      </c>
      <c r="H34" s="459">
        <v>27</v>
      </c>
      <c r="I34" s="444">
        <f t="shared" ca="1" si="5"/>
        <v>2429233.7454459057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9983.2783841729452</v>
      </c>
      <c r="L34" s="444">
        <f t="shared" ca="1" si="3"/>
        <v>2405970.0905856797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187726.34089637623</v>
      </c>
      <c r="C35" s="447">
        <f t="shared" si="0"/>
        <v>100747.55675784221</v>
      </c>
      <c r="D35" s="447">
        <f ca="1">SUMIF(G:G,28,K:K)</f>
        <v>6833.7320760273997</v>
      </c>
      <c r="E35" s="447">
        <f t="shared" ca="1" si="1"/>
        <v>93812.51621456143</v>
      </c>
      <c r="F35" s="431"/>
      <c r="G35" s="459">
        <v>3</v>
      </c>
      <c r="H35" s="459">
        <v>28</v>
      </c>
      <c r="I35" s="444">
        <f t="shared" ca="1" si="5"/>
        <v>2405970.0905856797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9886.3464889220031</v>
      </c>
      <c r="L35" s="444">
        <f t="shared" ca="1" si="3"/>
        <v>2382609.5038302029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93812.51621456143</v>
      </c>
      <c r="C36" s="447">
        <f t="shared" si="0"/>
        <v>100747.55675784221</v>
      </c>
      <c r="D36" s="447">
        <f ca="1">SUMIF(G:G,29,K:K)</f>
        <v>2028.9225679733966</v>
      </c>
      <c r="E36" s="447">
        <f t="shared" ca="1" si="1"/>
        <v>-4906.1179753073784</v>
      </c>
      <c r="F36" s="431"/>
      <c r="G36" s="459">
        <v>3</v>
      </c>
      <c r="H36" s="459">
        <v>29</v>
      </c>
      <c r="I36" s="444">
        <f t="shared" ca="1" si="5"/>
        <v>2382609.5038302029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9789.0107107741842</v>
      </c>
      <c r="L36" s="444">
        <f t="shared" ca="1" si="3"/>
        <v>2359151.581296578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-4906.1179753073784</v>
      </c>
      <c r="C37" s="447">
        <f t="shared" si="0"/>
        <v>100747.55675784221</v>
      </c>
      <c r="D37" s="447">
        <f ca="1">SUMIF(G:G,30,K:K)</f>
        <v>-3021.7101134728455</v>
      </c>
      <c r="E37" s="447">
        <f t="shared" ca="1" si="1"/>
        <v>-108675.38484662243</v>
      </c>
      <c r="F37" s="431"/>
      <c r="G37" s="459">
        <v>3</v>
      </c>
      <c r="H37" s="459">
        <v>30</v>
      </c>
      <c r="I37" s="444">
        <f t="shared" ca="1" si="5"/>
        <v>2359151.581296578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9691.2693668840802</v>
      </c>
      <c r="L37" s="444">
        <f t="shared" ca="1" si="3"/>
        <v>2335595.9174190634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-108675.38484662243</v>
      </c>
      <c r="C38" s="447">
        <f t="shared" si="0"/>
        <v>100747.55675784221</v>
      </c>
      <c r="D38" s="447">
        <f ca="1">SUMIF(G:G,31,K:K)</f>
        <v>-8330.7427484053842</v>
      </c>
      <c r="E38" s="447">
        <f t="shared" ca="1" si="1"/>
        <v>-217753.68435287001</v>
      </c>
      <c r="F38" s="431"/>
      <c r="G38" s="459">
        <v>3</v>
      </c>
      <c r="H38" s="459">
        <v>31</v>
      </c>
      <c r="I38" s="444">
        <f t="shared" ca="1" si="5"/>
        <v>2335595.9174190634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9593.1207673944355</v>
      </c>
      <c r="L38" s="444">
        <f t="shared" ca="1" si="3"/>
        <v>2311942.1049420591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-217753.68435287001</v>
      </c>
      <c r="C39" s="447">
        <f t="shared" si="0"/>
        <v>100747.55675784221</v>
      </c>
      <c r="D39" s="447">
        <f ca="1">SUMIF(G:G,32,K:K)</f>
        <v>-13911.395568857131</v>
      </c>
      <c r="E39" s="447">
        <f t="shared" ca="1" si="1"/>
        <v>-332412.63667956938</v>
      </c>
      <c r="F39" s="431"/>
      <c r="G39" s="459">
        <v>3</v>
      </c>
      <c r="H39" s="459">
        <v>32</v>
      </c>
      <c r="I39" s="444">
        <f t="shared" ca="1" si="5"/>
        <v>2311942.1049420591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9494.5632154069172</v>
      </c>
      <c r="L39" s="444">
        <f t="shared" ca="1" si="3"/>
        <v>2288189.7349130674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-332412.63667956938</v>
      </c>
      <c r="C40" s="447">
        <f t="shared" si="0"/>
        <v>100747.55675784221</v>
      </c>
      <c r="D40" s="447">
        <f ca="1">SUMIF(G:G,33,K:K)</f>
        <v>-19777.565179022233</v>
      </c>
      <c r="E40" s="447">
        <f t="shared" ca="1" si="1"/>
        <v>-452937.75861643383</v>
      </c>
      <c r="F40" s="431"/>
      <c r="G40" s="459">
        <v>3</v>
      </c>
      <c r="H40" s="459">
        <v>33</v>
      </c>
      <c r="I40" s="444">
        <f t="shared" ca="1" si="5"/>
        <v>2288189.7349130674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9395.5950069527862</v>
      </c>
      <c r="L40" s="444">
        <f t="shared" ca="1" si="3"/>
        <v>2264338.3966756216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-452937.75861643383</v>
      </c>
      <c r="C41" s="447">
        <f t="shared" si="0"/>
        <v>100747.55675784221</v>
      </c>
      <c r="D41" s="447">
        <f ca="1">SUMIF(G:G,34,K:K)</f>
        <v>-25943.859159739535</v>
      </c>
      <c r="E41" s="447">
        <f t="shared" ca="1" si="1"/>
        <v>-579629.17453401559</v>
      </c>
      <c r="F41" s="431"/>
      <c r="G41" s="459">
        <v>3</v>
      </c>
      <c r="H41" s="459">
        <v>34</v>
      </c>
      <c r="I41" s="444">
        <f t="shared" ca="1" si="5"/>
        <v>2264338.3966756216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9296.2144309634277</v>
      </c>
      <c r="L41" s="444">
        <f t="shared" ca="1" si="3"/>
        <v>2240387.6778621865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-579629.17453401559</v>
      </c>
      <c r="C42" s="447">
        <f t="shared" si="0"/>
        <v>100747.55675784221</v>
      </c>
      <c r="D42" s="447">
        <f ca="1">SUMIF(G:G,35,K:K)</f>
        <v>-32425.63244340703</v>
      </c>
      <c r="E42" s="447">
        <f t="shared" ca="1" si="1"/>
        <v>-712802.36373526487</v>
      </c>
      <c r="F42" s="431"/>
      <c r="G42" s="459">
        <v>3</v>
      </c>
      <c r="H42" s="459">
        <v>35</v>
      </c>
      <c r="I42" s="444">
        <f t="shared" ca="1" si="5"/>
        <v>2240387.6778621865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9196.4197692407815</v>
      </c>
      <c r="L42" s="444">
        <f t="shared" ca="1" si="3"/>
        <v>2216337.1643870287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-712802.36373526487</v>
      </c>
      <c r="C43" s="447">
        <f t="shared" si="0"/>
        <v>100747.55675784221</v>
      </c>
      <c r="D43" s="447">
        <f ca="1">SUMIF(G:G,36,K:K)</f>
        <v>-39239.025549906088</v>
      </c>
      <c r="E43" s="447">
        <f t="shared" ca="1" si="1"/>
        <v>-852788.94604301313</v>
      </c>
      <c r="F43" s="431"/>
      <c r="G43" s="459">
        <v>3</v>
      </c>
      <c r="H43" s="459">
        <v>36</v>
      </c>
      <c r="I43" s="444">
        <f t="shared" ca="1" si="5"/>
        <v>2216337.1643870287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9096.2092964276235</v>
      </c>
      <c r="L43" s="444">
        <f t="shared" ca="1" si="3"/>
        <v>2192186.4404390575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-852788.94604301313</v>
      </c>
      <c r="C44" s="447">
        <f t="shared" si="0"/>
        <v>100747.55675784221</v>
      </c>
      <c r="D44" s="447">
        <f ca="1">SUMIF(G:G,37,K:K)</f>
        <v>-46401.004778747942</v>
      </c>
      <c r="E44" s="447">
        <f t="shared" ca="1" si="1"/>
        <v>-999937.50757960323</v>
      </c>
      <c r="F44" s="431"/>
      <c r="G44" s="459">
        <v>4</v>
      </c>
      <c r="H44" s="459">
        <v>37</v>
      </c>
      <c r="I44" s="444">
        <f t="shared" ca="1" si="5"/>
        <v>2192186.4404390575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8995.581279977745</v>
      </c>
      <c r="L44" s="444">
        <f t="shared" ca="1" si="3"/>
        <v>2167935.0884746364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-999937.50757960323</v>
      </c>
      <c r="C45" s="447">
        <f t="shared" si="0"/>
        <v>100747.55675784221</v>
      </c>
      <c r="D45" s="447">
        <f ca="1">SUMIF(G:G,38,K:K)</f>
        <v>-53929.4044575269</v>
      </c>
      <c r="E45" s="447">
        <f t="shared" ca="1" si="1"/>
        <v>-1154614.4687949724</v>
      </c>
      <c r="F45" s="431"/>
      <c r="G45" s="459">
        <v>4</v>
      </c>
      <c r="H45" s="459">
        <v>38</v>
      </c>
      <c r="I45" s="444">
        <f t="shared" ca="1" si="5"/>
        <v>2167935.0884746364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8894.5339801259906</v>
      </c>
      <c r="L45" s="444">
        <f t="shared" ca="1" si="3"/>
        <v>2143582.6892103637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-1154614.4687949724</v>
      </c>
      <c r="C46" s="447">
        <f t="shared" si="0"/>
        <v>100747.55675784221</v>
      </c>
      <c r="D46" s="447">
        <f ca="1">SUMIF(G:G,39,K:K)</f>
        <v>-61842.971351884436</v>
      </c>
      <c r="E46" s="447">
        <f t="shared" ca="1" si="1"/>
        <v>-1317204.9969046991</v>
      </c>
      <c r="F46" s="431"/>
      <c r="G46" s="459">
        <v>4</v>
      </c>
      <c r="H46" s="459">
        <v>39</v>
      </c>
      <c r="I46" s="444">
        <f t="shared" ca="1" si="5"/>
        <v>2143582.6892103637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8793.0656498581866</v>
      </c>
      <c r="L46" s="444">
        <f t="shared" ca="1" si="3"/>
        <v>2119128.8216158231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-1317204.9969046991</v>
      </c>
      <c r="C47" s="447">
        <f t="shared" si="0"/>
        <v>100747.55675784221</v>
      </c>
      <c r="D47" s="447">
        <f ca="1">SUMIF(G:G,40,K:K)</f>
        <v>-70161.411347571324</v>
      </c>
      <c r="E47" s="447">
        <f t="shared" ca="1" si="1"/>
        <v>-1488113.9650101126</v>
      </c>
      <c r="F47" s="431"/>
      <c r="G47" s="459">
        <v>4</v>
      </c>
      <c r="H47" s="459">
        <v>40</v>
      </c>
      <c r="I47" s="444">
        <f t="shared" ca="1" si="5"/>
        <v>2119128.8216158231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8691.1745348809327</v>
      </c>
      <c r="L47" s="444">
        <f t="shared" ca="1" si="3"/>
        <v>2094573.0629063051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-1488113.9650101126</v>
      </c>
      <c r="C48" s="447">
        <f t="shared" si="0"/>
        <v>100747.55675784221</v>
      </c>
      <c r="D48" s="447">
        <f ca="1">SUMIF(G:G,41,K:K)</f>
        <v>-78905.438520852884</v>
      </c>
      <c r="E48" s="447">
        <f t="shared" ca="1" si="1"/>
        <v>-1667766.9602888077</v>
      </c>
      <c r="F48" s="431"/>
      <c r="G48" s="459">
        <v>4</v>
      </c>
      <c r="H48" s="459">
        <v>41</v>
      </c>
      <c r="I48" s="444">
        <f t="shared" ca="1" si="5"/>
        <v>2094573.0629063051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8588.8588735912745</v>
      </c>
      <c r="L48" s="444">
        <f t="shared" ca="1" si="3"/>
        <v>2069914.9885354973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-1667766.9602888077</v>
      </c>
      <c r="C49" s="447">
        <f t="shared" si="0"/>
        <v>100747.55675784221</v>
      </c>
      <c r="D49" s="447">
        <f ca="1">SUMIF(G:G,42,K:K)</f>
        <v>-88096.826719448989</v>
      </c>
      <c r="E49" s="447">
        <f t="shared" ca="1" si="1"/>
        <v>-1856611.3437660988</v>
      </c>
      <c r="F49" s="431"/>
      <c r="G49" s="459">
        <v>4</v>
      </c>
      <c r="H49" s="459">
        <v>42</v>
      </c>
      <c r="I49" s="444">
        <f t="shared" ca="1" si="5"/>
        <v>2069914.9885354973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8486.116897046244</v>
      </c>
      <c r="L49" s="444">
        <f t="shared" ca="1" si="3"/>
        <v>2045154.1721881446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-1856611.3437660988</v>
      </c>
      <c r="C50" s="447">
        <f t="shared" si="0"/>
        <v>100747.55675784221</v>
      </c>
      <c r="D50" s="447">
        <f ca="1">SUMIF(G:G,43,K:K)</f>
        <v>-97758.463782453007</v>
      </c>
      <c r="E50" s="447">
        <f t="shared" ca="1" si="1"/>
        <v>-2055117.364306394</v>
      </c>
      <c r="F50" s="431"/>
      <c r="G50" s="459">
        <v>4</v>
      </c>
      <c r="H50" s="459">
        <v>43</v>
      </c>
      <c r="I50" s="444">
        <f t="shared" ca="1" si="5"/>
        <v>2045154.1721881446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8386.1801622656058</v>
      </c>
      <c r="L50" s="444">
        <f t="shared" ca="1" si="3"/>
        <v>2021069.4191060113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-2055117.364306394</v>
      </c>
      <c r="C51" s="447">
        <f t="shared" si="0"/>
        <v>100747.55675784221</v>
      </c>
      <c r="D51" s="447">
        <f ca="1">SUMIF(G:G,44,K:K)</f>
        <v>-107914.40853424488</v>
      </c>
      <c r="E51" s="447">
        <f t="shared" ca="1" si="1"/>
        <v>-2263779.3295984813</v>
      </c>
      <c r="F51" s="431"/>
      <c r="G51" s="459">
        <v>4</v>
      </c>
      <c r="H51" s="459">
        <v>44</v>
      </c>
      <c r="I51" s="444">
        <f t="shared" ca="1" si="5"/>
        <v>2021069.4191060113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8285.8270244233827</v>
      </c>
      <c r="L51" s="444">
        <f t="shared" ca="1" si="3"/>
        <v>1996884.3128860355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-2263779.3295984813</v>
      </c>
      <c r="C52" s="447">
        <f t="shared" si="0"/>
        <v>100747.55675784221</v>
      </c>
      <c r="D52" s="447">
        <f ca="1">SUMIF(G:G,45,K:K)</f>
        <v>-118589.95069432055</v>
      </c>
      <c r="E52" s="447">
        <f t="shared" ca="1" si="1"/>
        <v>-2483116.8370506442</v>
      </c>
      <c r="F52" s="431"/>
      <c r="G52" s="459">
        <v>4</v>
      </c>
      <c r="H52" s="459">
        <v>45</v>
      </c>
      <c r="I52" s="444">
        <f t="shared" ca="1" si="5"/>
        <v>1996884.3128860355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8185.0557485068175</v>
      </c>
      <c r="L52" s="444">
        <f t="shared" ca="1" si="3"/>
        <v>1972598.4353901434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-2483116.8370506442</v>
      </c>
      <c r="C53" s="447">
        <f t="shared" si="0"/>
        <v>100747.55675784221</v>
      </c>
      <c r="D53" s="447">
        <f ca="1">SUMIF(G:G,46,K:K)</f>
        <v>-129811.67385222214</v>
      </c>
      <c r="E53" s="447">
        <f t="shared" ca="1" si="1"/>
        <v>-2713676.0676607084</v>
      </c>
      <c r="F53" s="431"/>
      <c r="G53" s="459">
        <v>4</v>
      </c>
      <c r="H53" s="459">
        <v>46</v>
      </c>
      <c r="I53" s="444">
        <f t="shared" ca="1" si="5"/>
        <v>1972598.4353901434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8083.8645922739352</v>
      </c>
      <c r="L53" s="444">
        <f t="shared" ca="1" si="3"/>
        <v>1948211.3667380183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-2713676.0676607084</v>
      </c>
      <c r="C54" s="447">
        <f t="shared" si="0"/>
        <v>100747.55675784221</v>
      </c>
      <c r="D54" s="447">
        <f ca="1">SUMIF(G:G,47,K:K)</f>
        <v>-141607.52166438536</v>
      </c>
      <c r="E54" s="447">
        <f t="shared" ca="1" si="1"/>
        <v>-2956031.1460829359</v>
      </c>
      <c r="F54" s="431"/>
      <c r="G54" s="459">
        <v>4</v>
      </c>
      <c r="H54" s="459">
        <v>47</v>
      </c>
      <c r="I54" s="444">
        <f t="shared" ca="1" si="5"/>
        <v>1948211.3667380183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7982.2518062234149</v>
      </c>
      <c r="L54" s="444">
        <f t="shared" ca="1" si="3"/>
        <v>1923722.6852998426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-2956031.1460829359</v>
      </c>
      <c r="C55" s="447">
        <f t="shared" si="0"/>
        <v>100747.55675784221</v>
      </c>
      <c r="D55" s="447">
        <f ca="1">SUMIF(G:G,48,K:K)</f>
        <v>-154006.86743774294</v>
      </c>
      <c r="E55" s="447">
        <f t="shared" ca="1" si="1"/>
        <v>-3210785.5702785212</v>
      </c>
      <c r="F55" s="431"/>
      <c r="G55" s="459">
        <v>4</v>
      </c>
      <c r="H55" s="459">
        <v>48</v>
      </c>
      <c r="I55" s="444">
        <f t="shared" ca="1" si="5"/>
        <v>1923722.6852998426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7880.2156335643494</v>
      </c>
      <c r="L55" s="444">
        <f t="shared" ca="1" si="3"/>
        <v>1899131.967689008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-3210785.5702785212</v>
      </c>
      <c r="C56" s="447">
        <f t="shared" si="0"/>
        <v>100747.55675784221</v>
      </c>
      <c r="D56" s="447">
        <f ca="1">SUMIF(G:G,49,K:K)</f>
        <v>-167040.58727335738</v>
      </c>
      <c r="E56" s="447">
        <f t="shared" ca="1" si="1"/>
        <v>-3478573.7143097208</v>
      </c>
      <c r="F56" s="431"/>
      <c r="G56" s="459">
        <f>G55+1</f>
        <v>5</v>
      </c>
      <c r="H56" s="459">
        <v>49</v>
      </c>
      <c r="I56" s="444">
        <f t="shared" ca="1" si="5"/>
        <v>1899131.967689008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7777.754310185871</v>
      </c>
      <c r="L56" s="444">
        <f t="shared" ca="1" si="3"/>
        <v>1874438.7887547947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-3478573.7143097208</v>
      </c>
      <c r="C57" s="447">
        <f t="shared" si="0"/>
        <v>100747.55675784221</v>
      </c>
      <c r="D57" s="447">
        <f ca="1">SUMIF(G:G,50,K:K)</f>
        <v>-180741.13695222061</v>
      </c>
      <c r="E57" s="447">
        <f t="shared" ca="1" si="1"/>
        <v>-3760062.4080197834</v>
      </c>
      <c r="F57" s="431"/>
      <c r="G57" s="459">
        <f t="shared" ref="G57:G67" si="8">G56</f>
        <v>5</v>
      </c>
      <c r="H57" s="459">
        <v>50</v>
      </c>
      <c r="I57" s="444">
        <f t="shared" ca="1" si="5"/>
        <v>1874438.7887547947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7674.8660646266489</v>
      </c>
      <c r="L57" s="444">
        <f t="shared" ca="1" si="3"/>
        <v>1849642.7215750224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-3760062.4080197834</v>
      </c>
      <c r="C58" s="447">
        <f t="shared" si="0"/>
        <v>100747.55675784221</v>
      </c>
      <c r="D58" s="447">
        <f ca="1">SUMIF(G:G,51,K:K)</f>
        <v>-195142.6327546775</v>
      </c>
      <c r="E58" s="447">
        <f t="shared" ca="1" si="1"/>
        <v>-4055952.5975323031</v>
      </c>
      <c r="F58" s="431"/>
      <c r="G58" s="459">
        <f t="shared" si="8"/>
        <v>5</v>
      </c>
      <c r="H58" s="459">
        <v>51</v>
      </c>
      <c r="I58" s="444">
        <f t="shared" ca="1" si="5"/>
        <v>1849642.7215750224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7571.5491180442641</v>
      </c>
      <c r="L58" s="444">
        <f t="shared" ca="1" si="3"/>
        <v>1824743.3374486677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-4055952.5975323031</v>
      </c>
      <c r="C59" s="447">
        <f t="shared" si="0"/>
        <v>100747.55675784221</v>
      </c>
      <c r="D59" s="447">
        <f ca="1">SUMIF(G:G,52,K:K)</f>
        <v>-210280.93641472387</v>
      </c>
      <c r="E59" s="447">
        <f t="shared" ca="1" si="1"/>
        <v>-4366981.0907048695</v>
      </c>
      <c r="F59" s="431"/>
      <c r="G59" s="459">
        <f t="shared" si="8"/>
        <v>5</v>
      </c>
      <c r="H59" s="459">
        <v>52</v>
      </c>
      <c r="I59" s="444">
        <f t="shared" ca="1" si="5"/>
        <v>1824743.3374486677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7467.8016841844528</v>
      </c>
      <c r="L59" s="444">
        <f t="shared" ca="1" si="3"/>
        <v>1799740.2058884532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-4366981.0907048695</v>
      </c>
      <c r="C60" s="447">
        <f t="shared" si="0"/>
        <v>100747.55675784221</v>
      </c>
      <c r="D60" s="447">
        <f ca="1">SUMIF(G:G,53,K:K)</f>
        <v>-226193.74442072809</v>
      </c>
      <c r="E60" s="447">
        <f t="shared" ca="1" si="1"/>
        <v>-4693922.3918834394</v>
      </c>
      <c r="F60" s="431"/>
      <c r="G60" s="459">
        <f t="shared" si="8"/>
        <v>5</v>
      </c>
      <c r="H60" s="459">
        <v>53</v>
      </c>
      <c r="I60" s="444">
        <f t="shared" ca="1" si="5"/>
        <v>1799740.2058884532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7363.6219693502253</v>
      </c>
      <c r="L60" s="444">
        <f t="shared" ca="1" si="3"/>
        <v>1774632.8946134043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-4693922.3918834394</v>
      </c>
      <c r="C61" s="447">
        <f t="shared" si="0"/>
        <v>100747.55675784221</v>
      </c>
      <c r="D61" s="447">
        <f ca="1">SUMIF(G:G,54,K:K)</f>
        <v>-242920.68188494723</v>
      </c>
      <c r="E61" s="447">
        <f t="shared" ca="1" si="1"/>
        <v>-5037590.6305262288</v>
      </c>
      <c r="F61" s="431"/>
      <c r="G61" s="459">
        <f t="shared" si="8"/>
        <v>5</v>
      </c>
      <c r="H61" s="459">
        <v>54</v>
      </c>
      <c r="I61" s="444">
        <f t="shared" ca="1" si="5"/>
        <v>1774632.8946134043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7259.0081723708554</v>
      </c>
      <c r="L61" s="444">
        <f t="shared" ca="1" si="3"/>
        <v>1749420.9695413762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-5037590.6305262288</v>
      </c>
      <c r="C62" s="447">
        <f t="shared" si="0"/>
        <v>100747.55675784221</v>
      </c>
      <c r="D62" s="447">
        <f ca="1">SUMIF(G:G,55,K:K)</f>
        <v>-260503.40121558489</v>
      </c>
      <c r="E62" s="447">
        <f t="shared" ca="1" si="1"/>
        <v>-5398841.5884996559</v>
      </c>
      <c r="F62" s="431"/>
      <c r="G62" s="459">
        <f t="shared" si="8"/>
        <v>5</v>
      </c>
      <c r="H62" s="459">
        <v>55</v>
      </c>
      <c r="I62" s="444">
        <f t="shared" ca="1" si="5"/>
        <v>1749420.9695413762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7153.9584845707386</v>
      </c>
      <c r="L62" s="444">
        <f t="shared" ca="1" si="3"/>
        <v>1724103.9947815479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-5398841.5884996559</v>
      </c>
      <c r="C63" s="447">
        <f t="shared" si="0"/>
        <v>100747.55675784221</v>
      </c>
      <c r="D63" s="447">
        <f ca="1">SUMIF(G:G,56,K:K)</f>
        <v>-278985.68583709979</v>
      </c>
      <c r="E63" s="447">
        <f t="shared" ca="1" si="1"/>
        <v>-5778574.8310945984</v>
      </c>
      <c r="F63" s="431"/>
      <c r="G63" s="459">
        <f t="shared" si="8"/>
        <v>5</v>
      </c>
      <c r="H63" s="459">
        <v>56</v>
      </c>
      <c r="I63" s="444">
        <f t="shared" ca="1" si="5"/>
        <v>1724103.9947815479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7048.4710897381201</v>
      </c>
      <c r="L63" s="444">
        <f t="shared" ca="1" si="3"/>
        <v>1698681.5326268871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-5778574.8310945984</v>
      </c>
      <c r="C64" s="447">
        <f t="shared" si="0"/>
        <v>100747.55675784221</v>
      </c>
      <c r="D64" s="447">
        <f ca="1">SUMIF(G:G,57,K:K)</f>
        <v>-298413.55921704182</v>
      </c>
      <c r="E64" s="447">
        <f t="shared" ca="1" si="1"/>
        <v>-6177735.9470694829</v>
      </c>
      <c r="F64" s="431"/>
      <c r="G64" s="459">
        <f t="shared" si="8"/>
        <v>5</v>
      </c>
      <c r="H64" s="459">
        <v>57</v>
      </c>
      <c r="I64" s="444">
        <f t="shared" ca="1" si="5"/>
        <v>1698681.5326268871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6942.5441640936997</v>
      </c>
      <c r="L64" s="444">
        <f t="shared" ca="1" si="3"/>
        <v>1673153.1435465817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-6177735.9470694829</v>
      </c>
      <c r="C65" s="447">
        <f t="shared" si="0"/>
        <v>100747.55675784221</v>
      </c>
      <c r="D65" s="447">
        <f ca="1">SUMIF(G:G,58,K:K)</f>
        <v>-318835.39947090758</v>
      </c>
      <c r="E65" s="447">
        <f t="shared" ca="1" si="1"/>
        <v>-6597318.9032982327</v>
      </c>
      <c r="F65" s="431"/>
      <c r="G65" s="459">
        <f t="shared" si="8"/>
        <v>5</v>
      </c>
      <c r="H65" s="459">
        <v>58</v>
      </c>
      <c r="I65" s="444">
        <f t="shared" ca="1" si="5"/>
        <v>1673153.1435465817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6836.1758762590935</v>
      </c>
      <c r="L65" s="444">
        <f t="shared" ca="1" si="3"/>
        <v>1647518.3861784418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-6597318.9032982327</v>
      </c>
      <c r="C66" s="447">
        <f t="shared" si="0"/>
        <v>100747.55675784221</v>
      </c>
      <c r="D66" s="447">
        <f ca="1">SUMIF(G:G,59,K:K)</f>
        <v>-340302.05983039871</v>
      </c>
      <c r="E66" s="447">
        <f t="shared" ca="1" si="1"/>
        <v>-7038368.5198864732</v>
      </c>
      <c r="F66" s="431"/>
      <c r="G66" s="459">
        <f t="shared" si="8"/>
        <v>5</v>
      </c>
      <c r="H66" s="459">
        <v>59</v>
      </c>
      <c r="I66" s="444">
        <f t="shared" ca="1" si="5"/>
        <v>1647518.3861784418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6729.3643872251778</v>
      </c>
      <c r="L66" s="444">
        <f t="shared" ca="1" si="3"/>
        <v>1621776.8173212679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-7038368.5198864732</v>
      </c>
      <c r="C67" s="447">
        <f t="shared" si="0"/>
        <v>100747.55675784221</v>
      </c>
      <c r="D67" s="447">
        <f t="shared" ref="D67:D136" ca="1" si="9">SUMIF(G:G,60,K:K)</f>
        <v>-362866.99527506396</v>
      </c>
      <c r="E67" s="447">
        <f t="shared" ca="1" si="1"/>
        <v>-7501983.0719193798</v>
      </c>
      <c r="F67" s="431"/>
      <c r="G67" s="459">
        <f t="shared" si="8"/>
        <v>5</v>
      </c>
      <c r="H67" s="459">
        <v>60</v>
      </c>
      <c r="I67" s="444">
        <f t="shared" ca="1" si="5"/>
        <v>1621776.8173212679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6622.1078503202871</v>
      </c>
      <c r="L67" s="444">
        <f t="shared" ca="1" si="3"/>
        <v>1595927.9919271891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-7501983.0719193798</v>
      </c>
      <c r="C68" s="447">
        <f t="shared" si="0"/>
        <v>100747.55675784221</v>
      </c>
      <c r="D68" s="447">
        <f t="shared" ca="1" si="9"/>
        <v>-362866.99527506396</v>
      </c>
      <c r="E68" s="447">
        <f t="shared" ca="1" si="1"/>
        <v>-7965597.6239522863</v>
      </c>
      <c r="F68" s="431"/>
      <c r="G68" s="459">
        <f>G67+1</f>
        <v>6</v>
      </c>
      <c r="H68" s="459">
        <v>61</v>
      </c>
      <c r="I68" s="444">
        <f t="shared" ca="1" si="5"/>
        <v>1595927.9919271891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6514.4044111782914</v>
      </c>
      <c r="L68" s="444">
        <f t="shared" ca="1" si="3"/>
        <v>1569971.4630939683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-7965597.6239522863</v>
      </c>
      <c r="C69" s="447">
        <f t="shared" si="0"/>
        <v>100747.55675784221</v>
      </c>
      <c r="D69" s="447">
        <f t="shared" ca="1" si="9"/>
        <v>-362866.99527506396</v>
      </c>
      <c r="E69" s="447">
        <f t="shared" ca="1" si="1"/>
        <v>-8429212.1759851929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1569971.4630939683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6406.2522077065387</v>
      </c>
      <c r="L69" s="444">
        <f t="shared" ca="1" si="3"/>
        <v>1543906.7820572758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-8429212.1759851929</v>
      </c>
      <c r="C70" s="447">
        <f t="shared" si="0"/>
        <v>100747.55675784221</v>
      </c>
      <c r="D70" s="447">
        <f t="shared" ca="1" si="9"/>
        <v>-362866.99527506396</v>
      </c>
      <c r="E70" s="447">
        <f t="shared" ca="1" si="1"/>
        <v>-8892826.7280180994</v>
      </c>
      <c r="F70" s="431"/>
      <c r="G70" s="459">
        <f t="shared" si="10"/>
        <v>6</v>
      </c>
      <c r="H70" s="459">
        <v>63</v>
      </c>
      <c r="I70" s="444">
        <f t="shared" ca="1" si="5"/>
        <v>1543906.7820572758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6297.649370053653</v>
      </c>
      <c r="L70" s="444">
        <f t="shared" ca="1" si="3"/>
        <v>1517733.4981829303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-8892826.7280180994</v>
      </c>
      <c r="C71" s="447">
        <f t="shared" si="0"/>
        <v>100747.55675784221</v>
      </c>
      <c r="D71" s="447">
        <f t="shared" ca="1" si="9"/>
        <v>-362866.99527506396</v>
      </c>
      <c r="E71" s="447">
        <f t="shared" ca="1" si="1"/>
        <v>-9356441.280051006</v>
      </c>
      <c r="F71" s="431"/>
      <c r="G71" s="459">
        <f t="shared" si="10"/>
        <v>6</v>
      </c>
      <c r="H71" s="459">
        <v>64</v>
      </c>
      <c r="I71" s="444">
        <f t="shared" ca="1" si="5"/>
        <v>1517733.4981829303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6188.5940205772131</v>
      </c>
      <c r="L71" s="444">
        <f t="shared" ca="1" si="3"/>
        <v>1491451.1589591084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47">
        <f t="shared" ca="1" si="4"/>
        <v>-9356441.280051006</v>
      </c>
      <c r="C72" s="447">
        <f t="shared" si="0"/>
        <v>100747.55675784221</v>
      </c>
      <c r="D72" s="447">
        <f t="shared" ca="1" si="9"/>
        <v>-362866.99527506396</v>
      </c>
      <c r="E72" s="447">
        <f t="shared" ca="1" si="1"/>
        <v>-9820055.8320839126</v>
      </c>
      <c r="F72" s="431"/>
      <c r="G72" s="459">
        <f t="shared" si="10"/>
        <v>6</v>
      </c>
      <c r="H72" s="459">
        <v>65</v>
      </c>
      <c r="I72" s="444">
        <f t="shared" ca="1" si="5"/>
        <v>1491451.1589591084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6079.0842738112888</v>
      </c>
      <c r="L72" s="444">
        <f t="shared" ca="1" si="3"/>
        <v>1465059.3099885206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47">
        <f t="shared" ca="1" si="4"/>
        <v>-9820055.8320839126</v>
      </c>
      <c r="C73" s="447">
        <f t="shared" si="0"/>
        <v>100747.55675784221</v>
      </c>
      <c r="D73" s="447">
        <f t="shared" ca="1" si="9"/>
        <v>-362866.99527506396</v>
      </c>
      <c r="E73" s="447">
        <f t="shared" ca="1" si="1"/>
        <v>-10283670.384116819</v>
      </c>
      <c r="F73" s="431"/>
      <c r="G73" s="459">
        <f t="shared" si="10"/>
        <v>6</v>
      </c>
      <c r="H73" s="459">
        <v>66</v>
      </c>
      <c r="I73" s="444">
        <f t="shared" ca="1" si="5"/>
        <v>1465059.3099885206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5969.1182364338401</v>
      </c>
      <c r="L73" s="444">
        <f t="shared" ca="1" si="3"/>
        <v>1438557.4949805555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47">
        <f t="shared" ca="1" si="4"/>
        <v>-10283670.384116819</v>
      </c>
      <c r="C74" s="447">
        <f t="shared" si="0"/>
        <v>100747.55675784221</v>
      </c>
      <c r="D74" s="447">
        <f t="shared" ca="1" si="9"/>
        <v>-362866.99527506396</v>
      </c>
      <c r="E74" s="447">
        <f t="shared" ca="1" si="1"/>
        <v>-10747284.936149726</v>
      </c>
      <c r="F74" s="431"/>
      <c r="G74" s="459">
        <f t="shared" si="10"/>
        <v>6</v>
      </c>
      <c r="H74" s="459">
        <v>67</v>
      </c>
      <c r="I74" s="444">
        <f t="shared" ca="1" si="5"/>
        <v>1438557.4949805555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5858.6940072339848</v>
      </c>
      <c r="L74" s="444">
        <f t="shared" ca="1" si="3"/>
        <v>1411945.2557433904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47">
        <f t="shared" ca="1" si="4"/>
        <v>-10747284.936149726</v>
      </c>
      <c r="C75" s="447">
        <f t="shared" si="0"/>
        <v>100747.55675784221</v>
      </c>
      <c r="D75" s="447">
        <f t="shared" ca="1" si="9"/>
        <v>-362866.99527506396</v>
      </c>
      <c r="E75" s="447">
        <f t="shared" ca="1" si="1"/>
        <v>-11210899.488182632</v>
      </c>
      <c r="F75" s="431"/>
      <c r="G75" s="459">
        <f t="shared" si="10"/>
        <v>6</v>
      </c>
      <c r="H75" s="459">
        <v>68</v>
      </c>
      <c r="I75" s="444">
        <f t="shared" ca="1" si="5"/>
        <v>1411945.2557433904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5845.306360056542</v>
      </c>
      <c r="L75" s="444">
        <f t="shared" ca="1" si="3"/>
        <v>1408718.8327736268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47">
        <f t="shared" ca="1" si="4"/>
        <v>-11210899.488182632</v>
      </c>
      <c r="C76" s="447">
        <f t="shared" si="0"/>
        <v>100747.55675784221</v>
      </c>
      <c r="D76" s="447">
        <f t="shared" ca="1" si="9"/>
        <v>-362866.99527506396</v>
      </c>
      <c r="E76" s="447">
        <f t="shared" ca="1" si="1"/>
        <v>-11674514.040215539</v>
      </c>
      <c r="F76" s="431"/>
      <c r="G76" s="459">
        <f t="shared" si="10"/>
        <v>6</v>
      </c>
      <c r="H76" s="459">
        <v>69</v>
      </c>
      <c r="I76" s="444">
        <f t="shared" ca="1" si="5"/>
        <v>1408718.8327736268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5831.8629310158603</v>
      </c>
      <c r="L76" s="444">
        <f t="shared" ca="1" si="3"/>
        <v>1405478.9663748224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47">
        <f t="shared" ca="1" si="4"/>
        <v>-11674514.040215539</v>
      </c>
      <c r="C77" s="447">
        <f t="shared" si="0"/>
        <v>100747.55675784221</v>
      </c>
      <c r="D77" s="447">
        <f t="shared" ca="1" si="9"/>
        <v>-362866.99527506396</v>
      </c>
      <c r="E77" s="447">
        <f t="shared" ca="1" si="1"/>
        <v>-12138128.592248445</v>
      </c>
      <c r="F77" s="431"/>
      <c r="G77" s="459">
        <f t="shared" si="10"/>
        <v>6</v>
      </c>
      <c r="H77" s="459">
        <v>70</v>
      </c>
      <c r="I77" s="444">
        <f t="shared" ca="1" si="5"/>
        <v>1405478.9663748224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5818.3634876875094</v>
      </c>
      <c r="L77" s="444">
        <f t="shared" ca="1" si="3"/>
        <v>1402225.6005326896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47">
        <f t="shared" ca="1" si="4"/>
        <v>-12138128.592248445</v>
      </c>
      <c r="C78" s="447">
        <f t="shared" si="0"/>
        <v>100747.55675784221</v>
      </c>
      <c r="D78" s="447">
        <f t="shared" ca="1" si="9"/>
        <v>-362866.99527506396</v>
      </c>
      <c r="E78" s="447">
        <f t="shared" ca="1" si="1"/>
        <v>-12601743.144281352</v>
      </c>
      <c r="F78" s="431"/>
      <c r="G78" s="459">
        <f t="shared" si="10"/>
        <v>6</v>
      </c>
      <c r="H78" s="459">
        <v>71</v>
      </c>
      <c r="I78" s="444">
        <f t="shared" ca="1" si="5"/>
        <v>1402225.6005326896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5804.8077966786223</v>
      </c>
      <c r="L78" s="444">
        <f t="shared" ca="1" si="3"/>
        <v>1398958.6789995478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47">
        <f t="shared" ca="1" si="4"/>
        <v>-12601743.144281352</v>
      </c>
      <c r="C79" s="447">
        <f t="shared" si="0"/>
        <v>100747.55675784221</v>
      </c>
      <c r="D79" s="447">
        <f t="shared" ca="1" si="9"/>
        <v>-362866.99527506396</v>
      </c>
      <c r="E79" s="447">
        <f t="shared" ca="1" si="1"/>
        <v>-13065357.696314259</v>
      </c>
      <c r="F79" s="431"/>
      <c r="G79" s="459">
        <f t="shared" si="10"/>
        <v>6</v>
      </c>
      <c r="H79" s="459">
        <v>72</v>
      </c>
      <c r="I79" s="444">
        <f t="shared" ca="1" si="5"/>
        <v>1398958.6789995478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5791.1956236238648</v>
      </c>
      <c r="L79" s="444">
        <f t="shared" ca="1" si="3"/>
        <v>1395678.1452933515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47">
        <f t="shared" ca="1" si="4"/>
        <v>-13065357.696314259</v>
      </c>
      <c r="C80" s="447">
        <f t="shared" si="0"/>
        <v>100747.55675784221</v>
      </c>
      <c r="D80" s="447">
        <f t="shared" ca="1" si="9"/>
        <v>-362866.99527506396</v>
      </c>
      <c r="E80" s="447">
        <f t="shared" ca="1" si="1"/>
        <v>-13528972.248347165</v>
      </c>
      <c r="F80" s="431"/>
      <c r="G80" s="459">
        <f>G79+1</f>
        <v>7</v>
      </c>
      <c r="H80" s="459">
        <v>73</v>
      </c>
      <c r="I80" s="444">
        <f t="shared" ca="1" si="5"/>
        <v>1395678.1452933515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5777.5267331813802</v>
      </c>
      <c r="L80" s="444">
        <f t="shared" ca="1" si="3"/>
        <v>1392383.9426967127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47">
        <f t="shared" ca="1" si="4"/>
        <v>-13528972.248347165</v>
      </c>
      <c r="C81" s="447">
        <f t="shared" si="0"/>
        <v>100747.55675784221</v>
      </c>
      <c r="D81" s="447">
        <f t="shared" ca="1" si="9"/>
        <v>-362866.99527506396</v>
      </c>
      <c r="E81" s="447">
        <f t="shared" ca="1" si="1"/>
        <v>-13992586.800380072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1392383.9426967127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5763.8008890287183</v>
      </c>
      <c r="L81" s="444">
        <f t="shared" ca="1" si="3"/>
        <v>1389076.0142559211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47">
        <f t="shared" ca="1" si="4"/>
        <v>-13992586.800380072</v>
      </c>
      <c r="C82" s="447">
        <f t="shared" si="0"/>
        <v>100747.55675784221</v>
      </c>
      <c r="D82" s="447">
        <f t="shared" ca="1" si="9"/>
        <v>-362866.99527506396</v>
      </c>
      <c r="E82" s="447">
        <f t="shared" ca="1" si="1"/>
        <v>-14456201.352412978</v>
      </c>
      <c r="F82" s="431"/>
      <c r="G82" s="459">
        <f t="shared" si="11"/>
        <v>7</v>
      </c>
      <c r="H82" s="459">
        <v>75</v>
      </c>
      <c r="I82" s="444">
        <f t="shared" ca="1" si="5"/>
        <v>1389076.0142559211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5750.0178538587534</v>
      </c>
      <c r="L82" s="444">
        <f t="shared" ca="1" si="3"/>
        <v>1385754.3027799595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47">
        <f t="shared" ca="1" si="4"/>
        <v>-14456201.352412978</v>
      </c>
      <c r="C83" s="447">
        <f t="shared" si="0"/>
        <v>100747.55675784221</v>
      </c>
      <c r="D83" s="447">
        <f t="shared" ca="1" si="9"/>
        <v>-362866.99527506396</v>
      </c>
      <c r="E83" s="447">
        <f t="shared" ca="1" si="1"/>
        <v>-14919815.904445885</v>
      </c>
      <c r="F83" s="431"/>
      <c r="G83" s="459">
        <f t="shared" si="11"/>
        <v>7</v>
      </c>
      <c r="H83" s="459">
        <v>76</v>
      </c>
      <c r="I83" s="444">
        <f t="shared" ca="1" si="5"/>
        <v>1385754.3027799595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5736.1773893755799</v>
      </c>
      <c r="L83" s="444">
        <f t="shared" ca="1" si="3"/>
        <v>1382418.7508395149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47">
        <f t="shared" ca="1" si="4"/>
        <v>-14919815.904445885</v>
      </c>
      <c r="C84" s="447">
        <f t="shared" si="0"/>
        <v>100747.55675784221</v>
      </c>
      <c r="D84" s="447">
        <f t="shared" ca="1" si="9"/>
        <v>-362866.99527506396</v>
      </c>
      <c r="E84" s="447">
        <f t="shared" ca="1" si="1"/>
        <v>-15383430.456478791</v>
      </c>
      <c r="F84" s="431"/>
      <c r="G84" s="459">
        <f t="shared" si="11"/>
        <v>7</v>
      </c>
      <c r="H84" s="459">
        <v>77</v>
      </c>
      <c r="I84" s="444">
        <f t="shared" ca="1" si="5"/>
        <v>1382418.7508395149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5722.2792562903942</v>
      </c>
      <c r="L84" s="444">
        <f t="shared" ca="1" si="3"/>
        <v>1379069.3007659849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47">
        <f t="shared" ca="1" si="4"/>
        <v>-15383430.456478791</v>
      </c>
      <c r="C85" s="447">
        <f t="shared" si="0"/>
        <v>100747.55675784221</v>
      </c>
      <c r="D85" s="447">
        <f t="shared" ca="1" si="9"/>
        <v>-362866.99527506396</v>
      </c>
      <c r="E85" s="447">
        <f t="shared" ca="1" si="1"/>
        <v>-15847045.008511698</v>
      </c>
      <c r="F85" s="431"/>
      <c r="G85" s="459">
        <f t="shared" si="11"/>
        <v>7</v>
      </c>
      <c r="H85" s="459">
        <v>78</v>
      </c>
      <c r="I85" s="444">
        <f t="shared" ca="1" si="5"/>
        <v>1379069.3007659849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5708.3232143173527</v>
      </c>
      <c r="L85" s="444">
        <f t="shared" ca="1" si="3"/>
        <v>1375705.8946504821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47">
        <f t="shared" ca="1" si="4"/>
        <v>-15847045.008511698</v>
      </c>
      <c r="C86" s="447">
        <f t="shared" si="0"/>
        <v>100747.55675784221</v>
      </c>
      <c r="D86" s="447">
        <f t="shared" ca="1" si="9"/>
        <v>-362866.99527506396</v>
      </c>
      <c r="E86" s="447">
        <f t="shared" ca="1" si="1"/>
        <v>-16310659.560544604</v>
      </c>
      <c r="F86" s="431"/>
      <c r="G86" s="459">
        <f t="shared" si="11"/>
        <v>7</v>
      </c>
      <c r="H86" s="459">
        <v>79</v>
      </c>
      <c r="I86" s="444">
        <f t="shared" ca="1" si="5"/>
        <v>1375705.8946504821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5694.3090221694247</v>
      </c>
      <c r="L86" s="444">
        <f t="shared" ca="1" si="3"/>
        <v>1372328.4743428312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47">
        <f t="shared" ca="1" si="4"/>
        <v>-16310659.560544604</v>
      </c>
      <c r="C87" s="447">
        <f t="shared" si="0"/>
        <v>100747.55675784221</v>
      </c>
      <c r="D87" s="447">
        <f t="shared" ca="1" si="9"/>
        <v>-362866.99527506396</v>
      </c>
      <c r="E87" s="447">
        <f t="shared" ca="1" si="1"/>
        <v>-16774274.112577511</v>
      </c>
      <c r="F87" s="431"/>
      <c r="G87" s="459">
        <f t="shared" si="11"/>
        <v>7</v>
      </c>
      <c r="H87" s="459">
        <v>80</v>
      </c>
      <c r="I87" s="444">
        <f t="shared" ca="1" si="5"/>
        <v>1372328.4743428312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5680.236437554212</v>
      </c>
      <c r="L87" s="444">
        <f t="shared" ca="1" si="3"/>
        <v>1368936.9814505652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47">
        <f t="shared" ca="1" si="4"/>
        <v>-16774274.112577511</v>
      </c>
      <c r="C88" s="447">
        <f t="shared" si="0"/>
        <v>100747.55675784221</v>
      </c>
      <c r="D88" s="447">
        <f t="shared" ca="1" si="9"/>
        <v>-362866.99527506396</v>
      </c>
      <c r="E88" s="447">
        <f t="shared" ca="1" si="1"/>
        <v>-17237888.664610419</v>
      </c>
      <c r="F88" s="431"/>
      <c r="G88" s="459">
        <f t="shared" si="11"/>
        <v>7</v>
      </c>
      <c r="H88" s="459">
        <v>81</v>
      </c>
      <c r="I88" s="444">
        <f t="shared" ca="1" si="5"/>
        <v>1368936.9814505652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5666.1052171697702</v>
      </c>
      <c r="L88" s="444">
        <f t="shared" ca="1" si="3"/>
        <v>1365531.3573379146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47">
        <f t="shared" ca="1" si="4"/>
        <v>-17237888.664610419</v>
      </c>
      <c r="C89" s="447">
        <f t="shared" si="0"/>
        <v>100747.55675784221</v>
      </c>
      <c r="D89" s="447">
        <f t="shared" ca="1" si="9"/>
        <v>-362866.99527506396</v>
      </c>
      <c r="E89" s="447">
        <f t="shared" ca="1" si="1"/>
        <v>-17701503.216643326</v>
      </c>
      <c r="F89" s="431"/>
      <c r="G89" s="459">
        <f t="shared" si="11"/>
        <v>7</v>
      </c>
      <c r="H89" s="459">
        <v>82</v>
      </c>
      <c r="I89" s="444">
        <f t="shared" ca="1" si="5"/>
        <v>1365531.3573379146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5651.9151167003929</v>
      </c>
      <c r="L89" s="444">
        <f t="shared" ca="1" si="3"/>
        <v>1362111.5431247947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47">
        <f t="shared" ca="1" si="4"/>
        <v>-17701503.216643326</v>
      </c>
      <c r="C90" s="447">
        <f t="shared" si="0"/>
        <v>100747.55675784221</v>
      </c>
      <c r="D90" s="447">
        <f t="shared" ca="1" si="9"/>
        <v>-362866.99527506396</v>
      </c>
      <c r="E90" s="447">
        <f t="shared" ca="1" si="1"/>
        <v>-18165117.768676233</v>
      </c>
      <c r="F90" s="431"/>
      <c r="G90" s="459">
        <f t="shared" si="11"/>
        <v>7</v>
      </c>
      <c r="H90" s="459">
        <v>83</v>
      </c>
      <c r="I90" s="444">
        <f t="shared" ca="1" si="5"/>
        <v>1362111.5431247947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5637.6658908123936</v>
      </c>
      <c r="L90" s="444">
        <f t="shared" ca="1" si="3"/>
        <v>1358677.4796857869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47">
        <f t="shared" ca="1" si="4"/>
        <v>-18165117.768676233</v>
      </c>
      <c r="C91" s="447">
        <f t="shared" si="0"/>
        <v>100747.55675784221</v>
      </c>
      <c r="D91" s="447">
        <f t="shared" ca="1" si="9"/>
        <v>-362866.99527506396</v>
      </c>
      <c r="E91" s="447">
        <f t="shared" ca="1" si="1"/>
        <v>-18628732.320709139</v>
      </c>
      <c r="F91" s="431"/>
      <c r="G91" s="459">
        <f t="shared" si="11"/>
        <v>7</v>
      </c>
      <c r="H91" s="459">
        <v>84</v>
      </c>
      <c r="I91" s="444">
        <f t="shared" ca="1" si="5"/>
        <v>1358677.4796857869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5623.3572931498611</v>
      </c>
      <c r="L91" s="444">
        <f t="shared" ca="1" si="3"/>
        <v>1355229.1076491165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47">
        <f t="shared" ca="1" si="4"/>
        <v>-18628732.320709139</v>
      </c>
      <c r="C92" s="447">
        <f t="shared" si="0"/>
        <v>100747.55675784221</v>
      </c>
      <c r="D92" s="447">
        <f t="shared" ca="1" si="9"/>
        <v>-362866.99527506396</v>
      </c>
      <c r="E92" s="447">
        <f t="shared" ca="1" si="1"/>
        <v>-19092346.872742046</v>
      </c>
      <c r="F92" s="431"/>
      <c r="G92" s="459">
        <f>G91+1</f>
        <v>8</v>
      </c>
      <c r="H92" s="459">
        <v>85</v>
      </c>
      <c r="I92" s="444">
        <f t="shared" ca="1" si="5"/>
        <v>1355229.1076491165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5608.9890763304011</v>
      </c>
      <c r="L92" s="444">
        <f t="shared" ca="1" si="3"/>
        <v>1351766.3673956266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47">
        <f t="shared" ca="1" si="4"/>
        <v>-19092346.872742046</v>
      </c>
      <c r="C93" s="447">
        <f t="shared" si="0"/>
        <v>100747.55675784221</v>
      </c>
      <c r="D93" s="447">
        <f t="shared" ca="1" si="9"/>
        <v>-362866.99527506396</v>
      </c>
      <c r="E93" s="447">
        <f t="shared" ca="1" si="1"/>
        <v>-19555961.424774952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1351766.3673956266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5594.5609919408598</v>
      </c>
      <c r="L93" s="444">
        <f t="shared" ca="1" si="3"/>
        <v>1348289.1990577471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47">
        <f t="shared" ca="1" si="4"/>
        <v>-19555961.424774952</v>
      </c>
      <c r="C94" s="447">
        <f t="shared" si="0"/>
        <v>100747.55675784221</v>
      </c>
      <c r="D94" s="447">
        <f t="shared" ca="1" si="9"/>
        <v>-362866.99527506396</v>
      </c>
      <c r="E94" s="447">
        <f t="shared" ca="1" si="1"/>
        <v>-20019575.976807859</v>
      </c>
      <c r="F94" s="431"/>
      <c r="G94" s="459">
        <f t="shared" si="12"/>
        <v>8</v>
      </c>
      <c r="H94" s="459">
        <v>87</v>
      </c>
      <c r="I94" s="444">
        <f t="shared" ca="1" si="5"/>
        <v>1348289.1990577471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5580.0727905330286</v>
      </c>
      <c r="L94" s="444">
        <f t="shared" ca="1" si="3"/>
        <v>1344797.54251846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47">
        <f t="shared" ca="1" si="4"/>
        <v>-20019575.976807859</v>
      </c>
      <c r="C95" s="447">
        <f t="shared" si="0"/>
        <v>100747.55675784221</v>
      </c>
      <c r="D95" s="447">
        <f t="shared" ca="1" si="9"/>
        <v>-362866.99527506396</v>
      </c>
      <c r="E95" s="447">
        <f t="shared" ca="1" si="1"/>
        <v>-20483190.528840765</v>
      </c>
      <c r="F95" s="431"/>
      <c r="G95" s="459">
        <f t="shared" si="12"/>
        <v>8</v>
      </c>
      <c r="H95" s="459">
        <v>88</v>
      </c>
      <c r="I95" s="444">
        <f t="shared" ca="1" si="5"/>
        <v>1344797.54251846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5565.5242216193319</v>
      </c>
      <c r="L95" s="444">
        <f t="shared" ca="1" si="3"/>
        <v>1341291.3374102591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47">
        <f t="shared" ca="1" si="4"/>
        <v>-20483190.528840765</v>
      </c>
      <c r="C96" s="447">
        <f t="shared" si="0"/>
        <v>100747.55675784221</v>
      </c>
      <c r="D96" s="447">
        <f t="shared" ca="1" si="9"/>
        <v>-362866.99527506396</v>
      </c>
      <c r="E96" s="447">
        <f t="shared" ca="1" si="1"/>
        <v>-20946805.080873672</v>
      </c>
      <c r="F96" s="431"/>
      <c r="G96" s="459">
        <f t="shared" si="12"/>
        <v>8</v>
      </c>
      <c r="H96" s="459">
        <v>89</v>
      </c>
      <c r="I96" s="444">
        <f t="shared" ca="1" si="5"/>
        <v>1341291.3374102591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5550.9150336684952</v>
      </c>
      <c r="L96" s="444">
        <f t="shared" ca="1" si="3"/>
        <v>1337770.5231141073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47">
        <f t="shared" ca="1" si="4"/>
        <v>-20946805.080873672</v>
      </c>
      <c r="C97" s="447">
        <f t="shared" si="0"/>
        <v>100747.55675784221</v>
      </c>
      <c r="D97" s="447">
        <f t="shared" ca="1" si="9"/>
        <v>-362866.99527506396</v>
      </c>
      <c r="E97" s="447">
        <f t="shared" ca="1" si="1"/>
        <v>-21410419.632906578</v>
      </c>
      <c r="F97" s="431"/>
      <c r="G97" s="459">
        <f t="shared" si="12"/>
        <v>8</v>
      </c>
      <c r="H97" s="459">
        <v>90</v>
      </c>
      <c r="I97" s="444">
        <f t="shared" ca="1" si="5"/>
        <v>1337770.5231141073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5536.244974101196</v>
      </c>
      <c r="L97" s="444">
        <f t="shared" ca="1" si="3"/>
        <v>1334235.0387583883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47">
        <f t="shared" ca="1" si="4"/>
        <v>-21410419.632906578</v>
      </c>
      <c r="C98" s="447">
        <f t="shared" si="0"/>
        <v>100747.55675784221</v>
      </c>
      <c r="D98" s="447">
        <f t="shared" ca="1" si="9"/>
        <v>-362866.99527506396</v>
      </c>
      <c r="E98" s="447">
        <f t="shared" ca="1" si="1"/>
        <v>-21874034.184939485</v>
      </c>
      <c r="F98" s="431"/>
      <c r="G98" s="459">
        <f t="shared" si="12"/>
        <v>8</v>
      </c>
      <c r="H98" s="459">
        <v>91</v>
      </c>
      <c r="I98" s="444">
        <f t="shared" ca="1" si="5"/>
        <v>1334235.0387583883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5521.5137892857001</v>
      </c>
      <c r="L98" s="444">
        <f t="shared" ca="1" si="3"/>
        <v>1330684.8232178537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47">
        <f t="shared" ca="1" si="4"/>
        <v>-21874034.184939485</v>
      </c>
      <c r="C99" s="447">
        <f t="shared" si="0"/>
        <v>100747.55675784221</v>
      </c>
      <c r="D99" s="447">
        <f t="shared" ca="1" si="9"/>
        <v>-362866.99527506396</v>
      </c>
      <c r="E99" s="447">
        <f t="shared" ca="1" si="1"/>
        <v>-22337648.736972392</v>
      </c>
      <c r="F99" s="431"/>
      <c r="G99" s="459">
        <f t="shared" si="12"/>
        <v>8</v>
      </c>
      <c r="H99" s="459">
        <v>92</v>
      </c>
      <c r="I99" s="444">
        <f t="shared" ca="1" si="5"/>
        <v>1330684.8232178537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5506.7212245334722</v>
      </c>
      <c r="L99" s="444">
        <f t="shared" ca="1" si="3"/>
        <v>1327119.8151125668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47">
        <f t="shared" ca="1" si="4"/>
        <v>-22337648.736972392</v>
      </c>
      <c r="C100" s="447">
        <f t="shared" si="0"/>
        <v>100747.55675784221</v>
      </c>
      <c r="D100" s="447">
        <f t="shared" ca="1" si="9"/>
        <v>-362866.99527506396</v>
      </c>
      <c r="E100" s="447">
        <f t="shared" ca="1" si="1"/>
        <v>-22801263.289005298</v>
      </c>
      <c r="F100" s="431"/>
      <c r="G100" s="459">
        <f t="shared" si="12"/>
        <v>8</v>
      </c>
      <c r="H100" s="459">
        <v>93</v>
      </c>
      <c r="I100" s="444">
        <f t="shared" ca="1" si="5"/>
        <v>1327119.8151125668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5491.8670240947777</v>
      </c>
      <c r="L100" s="444">
        <f t="shared" ca="1" si="3"/>
        <v>1323539.9528068413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47">
        <f t="shared" ca="1" si="4"/>
        <v>-22801263.289005298</v>
      </c>
      <c r="C101" s="447">
        <f t="shared" si="0"/>
        <v>100747.55675784221</v>
      </c>
      <c r="D101" s="447">
        <f t="shared" ca="1" si="9"/>
        <v>-362866.99527506396</v>
      </c>
      <c r="E101" s="447">
        <f t="shared" ca="1" si="1"/>
        <v>-23264877.841038205</v>
      </c>
      <c r="F101" s="431"/>
      <c r="G101" s="459">
        <f t="shared" si="12"/>
        <v>8</v>
      </c>
      <c r="H101" s="459">
        <v>94</v>
      </c>
      <c r="I101" s="444">
        <f t="shared" ca="1" si="5"/>
        <v>1323539.9528068413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5476.9509311542542</v>
      </c>
      <c r="L101" s="444">
        <f t="shared" ca="1" si="3"/>
        <v>1319945.1744081753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47">
        <f t="shared" ca="1" si="4"/>
        <v>-23264877.841038205</v>
      </c>
      <c r="C102" s="447">
        <f t="shared" si="0"/>
        <v>100747.55675784221</v>
      </c>
      <c r="D102" s="447">
        <f t="shared" ca="1" si="9"/>
        <v>-362866.99527506396</v>
      </c>
      <c r="E102" s="447">
        <f t="shared" ca="1" si="1"/>
        <v>-23728492.393071111</v>
      </c>
      <c r="F102" s="431"/>
      <c r="G102" s="459">
        <f t="shared" si="12"/>
        <v>8</v>
      </c>
      <c r="H102" s="459">
        <v>95</v>
      </c>
      <c r="I102" s="444">
        <f t="shared" ca="1" si="5"/>
        <v>1319945.1744081753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5461.9726878264792</v>
      </c>
      <c r="L102" s="444">
        <f t="shared" ca="1" si="3"/>
        <v>1316335.4177661815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47">
        <f t="shared" ca="1" si="4"/>
        <v>-23728492.393071111</v>
      </c>
      <c r="C103" s="447">
        <f t="shared" si="0"/>
        <v>100747.55675784221</v>
      </c>
      <c r="D103" s="447">
        <f t="shared" ca="1" si="9"/>
        <v>-362866.99527506396</v>
      </c>
      <c r="E103" s="447">
        <f t="shared" ca="1" si="1"/>
        <v>-24192106.945104018</v>
      </c>
      <c r="F103" s="431"/>
      <c r="G103" s="459">
        <f t="shared" si="12"/>
        <v>8</v>
      </c>
      <c r="H103" s="459">
        <v>96</v>
      </c>
      <c r="I103" s="444">
        <f t="shared" ca="1" si="5"/>
        <v>1316335.4177661815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5446.9320351515053</v>
      </c>
      <c r="L103" s="444">
        <f t="shared" ca="1" si="3"/>
        <v>1312710.6204715127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47">
        <f t="shared" ca="1" si="4"/>
        <v>-24192106.945104018</v>
      </c>
      <c r="C104" s="447">
        <f t="shared" si="0"/>
        <v>75560.667568381657</v>
      </c>
      <c r="D104" s="447">
        <f t="shared" ca="1" si="9"/>
        <v>-362866.99527506396</v>
      </c>
      <c r="E104" s="447">
        <f t="shared" ca="1" si="1"/>
        <v>-24630534.607947465</v>
      </c>
      <c r="F104" s="431"/>
      <c r="G104" s="459">
        <f>G103+1</f>
        <v>9</v>
      </c>
      <c r="H104" s="459">
        <v>97</v>
      </c>
      <c r="I104" s="444">
        <f t="shared" ca="1" si="5"/>
        <v>1312710.6204715127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5431.8287130903846</v>
      </c>
      <c r="L104" s="444">
        <f t="shared" ca="1" si="3"/>
        <v>1309070.7198547828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47">
        <f t="shared" ca="1" si="4"/>
        <v>-24630534.607947465</v>
      </c>
      <c r="C105" s="447">
        <f t="shared" si="0"/>
        <v>0</v>
      </c>
      <c r="D105" s="447">
        <f t="shared" ca="1" si="9"/>
        <v>-362866.99527506396</v>
      </c>
      <c r="E105" s="447">
        <f t="shared" ca="1" si="1"/>
        <v>-24993401.60322253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1309070.7198547828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5419.4795421873441</v>
      </c>
      <c r="L105" s="444">
        <f t="shared" ca="1" si="3"/>
        <v>1306094.56966715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47">
        <f t="shared" ca="1" si="4"/>
        <v>-24993401.60322253</v>
      </c>
      <c r="C106" s="447">
        <f t="shared" si="0"/>
        <v>0</v>
      </c>
      <c r="D106" s="447">
        <f t="shared" ca="1" si="9"/>
        <v>-362866.99527506396</v>
      </c>
      <c r="E106" s="447">
        <f t="shared" ca="1" si="1"/>
        <v>-25356268.598497596</v>
      </c>
      <c r="F106" s="431"/>
      <c r="G106" s="459">
        <f t="shared" si="13"/>
        <v>9</v>
      </c>
      <c r="H106" s="459">
        <v>99</v>
      </c>
      <c r="I106" s="444">
        <f t="shared" ca="1" si="5"/>
        <v>1306094.56966715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5407.0789164055413</v>
      </c>
      <c r="L106" s="444">
        <f t="shared" ca="1" si="3"/>
        <v>1303106.0188537354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47">
        <f t="shared" ca="1" si="4"/>
        <v>-25356268.598497596</v>
      </c>
      <c r="C107" s="447">
        <f t="shared" si="0"/>
        <v>0</v>
      </c>
      <c r="D107" s="447">
        <f t="shared" ca="1" si="9"/>
        <v>-362866.99527506396</v>
      </c>
      <c r="E107" s="447">
        <f t="shared" ca="1" si="1"/>
        <v>-25719135.593772661</v>
      </c>
      <c r="F107" s="431"/>
      <c r="G107" s="459">
        <f t="shared" si="13"/>
        <v>9</v>
      </c>
      <c r="H107" s="459">
        <v>100</v>
      </c>
      <c r="I107" s="444">
        <f t="shared" ca="1" si="5"/>
        <v>1303106.0188537354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5394.6266213496465</v>
      </c>
      <c r="L107" s="444">
        <f t="shared" ca="1" si="3"/>
        <v>1300105.0157452649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47">
        <f t="shared" ca="1" si="4"/>
        <v>-25719135.593772661</v>
      </c>
      <c r="C108" s="447">
        <f t="shared" si="0"/>
        <v>0</v>
      </c>
      <c r="D108" s="447">
        <f t="shared" ca="1" si="9"/>
        <v>-362866.99527506396</v>
      </c>
      <c r="E108" s="447">
        <f t="shared" ca="1" si="1"/>
        <v>-26082002.589047726</v>
      </c>
      <c r="F108" s="431"/>
      <c r="G108" s="459">
        <f t="shared" si="13"/>
        <v>9</v>
      </c>
      <c r="H108" s="459">
        <v>101</v>
      </c>
      <c r="I108" s="444">
        <f t="shared" ca="1" si="5"/>
        <v>1300105.0157452649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5382.1224417310195</v>
      </c>
      <c r="L108" s="444">
        <f t="shared" ca="1" si="3"/>
        <v>1297091.5084571757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47">
        <f t="shared" ca="1" si="4"/>
        <v>-26082002.589047726</v>
      </c>
      <c r="C109" s="447">
        <f t="shared" si="0"/>
        <v>0</v>
      </c>
      <c r="D109" s="447">
        <f t="shared" ca="1" si="9"/>
        <v>-362866.99527506396</v>
      </c>
      <c r="E109" s="447">
        <f t="shared" ca="1" si="1"/>
        <v>-26444869.584322792</v>
      </c>
      <c r="F109" s="431"/>
      <c r="G109" s="459">
        <f t="shared" si="13"/>
        <v>9</v>
      </c>
      <c r="H109" s="459">
        <v>102</v>
      </c>
      <c r="I109" s="444">
        <f t="shared" ca="1" si="5"/>
        <v>1297091.5084571757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5369.5661613639813</v>
      </c>
      <c r="L109" s="444">
        <f t="shared" ca="1" si="3"/>
        <v>1294065.4448887196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47">
        <f t="shared" ca="1" si="4"/>
        <v>-26444869.584322792</v>
      </c>
      <c r="C110" s="447">
        <f t="shared" si="0"/>
        <v>0</v>
      </c>
      <c r="D110" s="447">
        <f t="shared" ca="1" si="9"/>
        <v>-362866.99527506396</v>
      </c>
      <c r="E110" s="447">
        <f t="shared" ca="1" si="1"/>
        <v>-26807736.579597857</v>
      </c>
      <c r="F110" s="431"/>
      <c r="G110" s="459">
        <f t="shared" si="13"/>
        <v>9</v>
      </c>
      <c r="H110" s="459">
        <v>103</v>
      </c>
      <c r="I110" s="444">
        <f t="shared" ca="1" si="5"/>
        <v>1294065.4448887196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5356.957563162081</v>
      </c>
      <c r="L110" s="444">
        <f t="shared" ca="1" si="3"/>
        <v>1291026.7727220615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47">
        <f t="shared" ca="1" si="4"/>
        <v>-26807736.579597857</v>
      </c>
      <c r="C111" s="447">
        <f t="shared" si="0"/>
        <v>0</v>
      </c>
      <c r="D111" s="447">
        <f t="shared" ca="1" si="9"/>
        <v>-362866.99527506396</v>
      </c>
      <c r="E111" s="447">
        <f t="shared" ca="1" si="1"/>
        <v>-27170603.574872922</v>
      </c>
      <c r="F111" s="431"/>
      <c r="G111" s="459">
        <f t="shared" si="13"/>
        <v>9</v>
      </c>
      <c r="H111" s="459">
        <v>104</v>
      </c>
      <c r="I111" s="444">
        <f t="shared" ca="1" si="5"/>
        <v>1291026.7727220615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5344.2964291343387</v>
      </c>
      <c r="L111" s="444">
        <f t="shared" ca="1" si="3"/>
        <v>1287975.4394213757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47">
        <f t="shared" ca="1" si="4"/>
        <v>-27170603.574872922</v>
      </c>
      <c r="C112" s="447">
        <f t="shared" si="0"/>
        <v>0</v>
      </c>
      <c r="D112" s="447">
        <f t="shared" ca="1" si="9"/>
        <v>-362866.99527506396</v>
      </c>
      <c r="E112" s="447">
        <f t="shared" ca="1" si="1"/>
        <v>-27533470.570147987</v>
      </c>
      <c r="F112" s="431"/>
      <c r="G112" s="459">
        <f t="shared" si="13"/>
        <v>9</v>
      </c>
      <c r="H112" s="459">
        <v>105</v>
      </c>
      <c r="I112" s="444">
        <f t="shared" ca="1" si="5"/>
        <v>1287975.4394213757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5331.5825403814815</v>
      </c>
      <c r="L112" s="444">
        <f t="shared" ca="1" si="3"/>
        <v>1284911.392231937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47">
        <f t="shared" ca="1" si="4"/>
        <v>-27533470.570147987</v>
      </c>
      <c r="C113" s="447">
        <f t="shared" si="0"/>
        <v>0</v>
      </c>
      <c r="D113" s="447">
        <f t="shared" ca="1" si="9"/>
        <v>-362866.99527506396</v>
      </c>
      <c r="E113" s="447">
        <f t="shared" ca="1" si="1"/>
        <v>-27896337.565423053</v>
      </c>
      <c r="F113" s="431"/>
      <c r="G113" s="459">
        <f t="shared" si="13"/>
        <v>9</v>
      </c>
      <c r="H113" s="459">
        <v>106</v>
      </c>
      <c r="I113" s="444">
        <f t="shared" ca="1" si="5"/>
        <v>1284911.392231937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5318.8156770921532</v>
      </c>
      <c r="L113" s="444">
        <f t="shared" ca="1" si="3"/>
        <v>1281834.578179209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47">
        <f t="shared" ca="1" si="4"/>
        <v>-27896337.565423053</v>
      </c>
      <c r="C114" s="447">
        <f t="shared" si="0"/>
        <v>0</v>
      </c>
      <c r="D114" s="447">
        <f t="shared" ca="1" si="9"/>
        <v>-362866.99527506396</v>
      </c>
      <c r="E114" s="447">
        <f t="shared" ca="1" si="1"/>
        <v>-28259204.560698118</v>
      </c>
      <c r="F114" s="431"/>
      <c r="G114" s="459">
        <f t="shared" si="13"/>
        <v>9</v>
      </c>
      <c r="H114" s="459">
        <v>107</v>
      </c>
      <c r="I114" s="444">
        <f t="shared" ca="1" si="5"/>
        <v>1281834.578179209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5305.9956185391202</v>
      </c>
      <c r="L114" s="444">
        <f t="shared" ca="1" si="3"/>
        <v>1278744.944067928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47">
        <f t="shared" ca="1" si="4"/>
        <v>-28259204.560698118</v>
      </c>
      <c r="C115" s="447">
        <f t="shared" si="0"/>
        <v>0</v>
      </c>
      <c r="D115" s="447">
        <f t="shared" ca="1" si="9"/>
        <v>-362866.99527506396</v>
      </c>
      <c r="E115" s="447">
        <f t="shared" ca="1" si="1"/>
        <v>-28622071.555973183</v>
      </c>
      <c r="F115" s="431"/>
      <c r="G115" s="459">
        <f t="shared" si="13"/>
        <v>9</v>
      </c>
      <c r="H115" s="459">
        <v>108</v>
      </c>
      <c r="I115" s="444">
        <f t="shared" ca="1" si="5"/>
        <v>1278744.944067928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5293.1221430754495</v>
      </c>
      <c r="L115" s="444">
        <f t="shared" ca="1" si="3"/>
        <v>1275642.4364811832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47">
        <f t="shared" ca="1" si="4"/>
        <v>-28622071.555973183</v>
      </c>
      <c r="C116" s="447">
        <f t="shared" si="0"/>
        <v>0</v>
      </c>
      <c r="D116" s="447">
        <f t="shared" ca="1" si="9"/>
        <v>-362866.99527506396</v>
      </c>
      <c r="E116" s="447">
        <f t="shared" ca="1" si="1"/>
        <v>-28984938.551248249</v>
      </c>
      <c r="F116" s="431"/>
      <c r="G116" s="459">
        <f>G115+1</f>
        <v>10</v>
      </c>
      <c r="H116" s="459">
        <v>109</v>
      </c>
      <c r="I116" s="444">
        <f t="shared" ca="1" si="5"/>
        <v>1275642.4364811832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5280.195028130679</v>
      </c>
      <c r="L116" s="444">
        <f t="shared" ca="1" si="3"/>
        <v>1272527.0017794936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47">
        <f t="shared" ca="1" si="4"/>
        <v>-28984938.551248249</v>
      </c>
      <c r="C117" s="447">
        <f t="shared" si="0"/>
        <v>0</v>
      </c>
      <c r="D117" s="447">
        <f t="shared" ca="1" si="9"/>
        <v>-362866.99527506396</v>
      </c>
      <c r="E117" s="447">
        <f t="shared" ca="1" si="1"/>
        <v>-29347805.546523314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1272527.0017794936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5267.2140502069724</v>
      </c>
      <c r="L117" s="444">
        <f t="shared" ca="1" si="3"/>
        <v>1269398.5860998805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47">
        <f t="shared" ca="1" si="4"/>
        <v>-29347805.546523314</v>
      </c>
      <c r="C118" s="447">
        <f t="shared" si="0"/>
        <v>0</v>
      </c>
      <c r="D118" s="447">
        <f t="shared" ca="1" si="9"/>
        <v>-362866.99527506396</v>
      </c>
      <c r="E118" s="447">
        <f t="shared" ca="1" si="1"/>
        <v>-29710672.541798379</v>
      </c>
      <c r="F118" s="431"/>
      <c r="G118" s="459">
        <f t="shared" si="14"/>
        <v>10</v>
      </c>
      <c r="H118" s="459">
        <v>111</v>
      </c>
      <c r="I118" s="444">
        <f t="shared" ca="1" si="5"/>
        <v>1269398.5860998805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5254.1789848752514</v>
      </c>
      <c r="L118" s="444">
        <f t="shared" ca="1" si="3"/>
        <v>1266257.1353549357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47">
        <f t="shared" ca="1" si="4"/>
        <v>-29710672.541798379</v>
      </c>
      <c r="C119" s="447">
        <f t="shared" si="0"/>
        <v>0</v>
      </c>
      <c r="D119" s="447">
        <f t="shared" ca="1" si="9"/>
        <v>-362866.99527506396</v>
      </c>
      <c r="E119" s="447">
        <f t="shared" ca="1" si="1"/>
        <v>-30073539.537073445</v>
      </c>
      <c r="F119" s="431"/>
      <c r="G119" s="459">
        <f t="shared" si="14"/>
        <v>10</v>
      </c>
      <c r="H119" s="459">
        <v>112</v>
      </c>
      <c r="I119" s="444">
        <f t="shared" ca="1" si="5"/>
        <v>1266257.1353549357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5241.0896067713147</v>
      </c>
      <c r="L119" s="444">
        <f t="shared" ca="1" si="3"/>
        <v>1263102.5952318867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47">
        <f t="shared" ca="1" si="4"/>
        <v>-30073539.537073445</v>
      </c>
      <c r="C120" s="447">
        <f t="shared" si="0"/>
        <v>0</v>
      </c>
      <c r="D120" s="447">
        <f t="shared" ca="1" si="9"/>
        <v>-362866.99527506396</v>
      </c>
      <c r="E120" s="447">
        <f t="shared" ca="1" si="1"/>
        <v>-30436406.53234851</v>
      </c>
      <c r="F120" s="431"/>
      <c r="G120" s="459">
        <f t="shared" si="14"/>
        <v>10</v>
      </c>
      <c r="H120" s="459">
        <v>113</v>
      </c>
      <c r="I120" s="444">
        <f t="shared" ca="1" si="5"/>
        <v>1263102.5952318867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5227.9456895919438</v>
      </c>
      <c r="L120" s="444">
        <f t="shared" ca="1" si="3"/>
        <v>1259934.9111916586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47">
        <f t="shared" ca="1" si="4"/>
        <v>-30436406.53234851</v>
      </c>
      <c r="C121" s="447">
        <f t="shared" si="0"/>
        <v>0</v>
      </c>
      <c r="D121" s="447">
        <f t="shared" ca="1" si="9"/>
        <v>-362866.99527506396</v>
      </c>
      <c r="E121" s="447">
        <f t="shared" ca="1" si="1"/>
        <v>-30799273.527623575</v>
      </c>
      <c r="F121" s="431"/>
      <c r="G121" s="459">
        <f t="shared" si="14"/>
        <v>10</v>
      </c>
      <c r="H121" s="459">
        <v>114</v>
      </c>
      <c r="I121" s="444">
        <f t="shared" ca="1" si="5"/>
        <v>1259934.9111916586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5214.7470060909936</v>
      </c>
      <c r="L121" s="444">
        <f t="shared" ca="1" si="3"/>
        <v>1256754.0284679295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47">
        <f t="shared" ca="1" si="4"/>
        <v>-30799273.527623575</v>
      </c>
      <c r="C122" s="447">
        <f t="shared" si="0"/>
        <v>0</v>
      </c>
      <c r="D122" s="447">
        <f t="shared" ca="1" si="9"/>
        <v>-362866.99527506396</v>
      </c>
      <c r="E122" s="447">
        <f t="shared" ca="1" si="1"/>
        <v>-31162140.52289864</v>
      </c>
      <c r="F122" s="431"/>
      <c r="G122" s="459">
        <f t="shared" si="14"/>
        <v>10</v>
      </c>
      <c r="H122" s="459">
        <v>115</v>
      </c>
      <c r="I122" s="444">
        <f t="shared" ca="1" si="5"/>
        <v>1256754.0284679295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5201.4933280754549</v>
      </c>
      <c r="L122" s="444">
        <f t="shared" ca="1" si="3"/>
        <v>1253559.8920661847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47">
        <f t="shared" ca="1" si="4"/>
        <v>-31162140.52289864</v>
      </c>
      <c r="C123" s="447">
        <f t="shared" si="0"/>
        <v>0</v>
      </c>
      <c r="D123" s="447">
        <f t="shared" ca="1" si="9"/>
        <v>-362866.99527506396</v>
      </c>
      <c r="E123" s="447">
        <f t="shared" ca="1" si="1"/>
        <v>-31525007.518173706</v>
      </c>
      <c r="F123" s="431"/>
      <c r="G123" s="459">
        <f t="shared" si="14"/>
        <v>10</v>
      </c>
      <c r="H123" s="459">
        <v>116</v>
      </c>
      <c r="I123" s="444">
        <f t="shared" ca="1" si="5"/>
        <v>1253559.8920661847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5188.184426401519</v>
      </c>
      <c r="L123" s="444">
        <f t="shared" ca="1" si="3"/>
        <v>1250352.446762766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47">
        <f t="shared" ca="1" si="4"/>
        <v>-31525007.518173706</v>
      </c>
      <c r="C124" s="447">
        <f t="shared" si="0"/>
        <v>0</v>
      </c>
      <c r="D124" s="447">
        <f t="shared" ca="1" si="9"/>
        <v>-362866.99527506396</v>
      </c>
      <c r="E124" s="447">
        <f t="shared" ca="1" si="1"/>
        <v>-31887874.513448771</v>
      </c>
      <c r="F124" s="431"/>
      <c r="G124" s="459">
        <f t="shared" si="14"/>
        <v>10</v>
      </c>
      <c r="H124" s="459">
        <v>117</v>
      </c>
      <c r="I124" s="444">
        <f t="shared" ca="1" si="5"/>
        <v>1250352.446762766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5174.820070970607</v>
      </c>
      <c r="L124" s="444">
        <f t="shared" ca="1" si="3"/>
        <v>1247131.6371039164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47">
        <f t="shared" ca="1" si="4"/>
        <v>-31887874.513448771</v>
      </c>
      <c r="C125" s="447">
        <f t="shared" si="0"/>
        <v>0</v>
      </c>
      <c r="D125" s="447">
        <f t="shared" ca="1" si="9"/>
        <v>-362866.99527506396</v>
      </c>
      <c r="E125" s="447">
        <f t="shared" ca="1" si="1"/>
        <v>-32250741.508723836</v>
      </c>
      <c r="F125" s="431"/>
      <c r="G125" s="459">
        <f t="shared" si="14"/>
        <v>10</v>
      </c>
      <c r="H125" s="459">
        <v>118</v>
      </c>
      <c r="I125" s="444">
        <f t="shared" ca="1" si="5"/>
        <v>1247131.6371039164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5161.4000307254009</v>
      </c>
      <c r="L125" s="444">
        <f t="shared" ca="1" si="3"/>
        <v>1243897.4074048216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47">
        <f t="shared" ca="1" si="4"/>
        <v>-32250741.508723836</v>
      </c>
      <c r="C126" s="447">
        <f t="shared" si="0"/>
        <v>0</v>
      </c>
      <c r="D126" s="447">
        <f t="shared" ca="1" si="9"/>
        <v>-362866.99527506396</v>
      </c>
      <c r="E126" s="447">
        <f t="shared" ca="1" si="1"/>
        <v>-32613608.503998902</v>
      </c>
      <c r="F126" s="431"/>
      <c r="G126" s="459">
        <f t="shared" si="14"/>
        <v>10</v>
      </c>
      <c r="H126" s="459">
        <v>119</v>
      </c>
      <c r="I126" s="444">
        <f t="shared" ca="1" si="5"/>
        <v>1243897.4074048216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5147.9240736458396</v>
      </c>
      <c r="L126" s="444">
        <f t="shared" ca="1" si="3"/>
        <v>1240649.7017486473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47">
        <f t="shared" ca="1" si="4"/>
        <v>-32613608.503998902</v>
      </c>
      <c r="C127" s="447">
        <f t="shared" si="0"/>
        <v>0</v>
      </c>
      <c r="D127" s="447">
        <f t="shared" ca="1" si="9"/>
        <v>-362866.99527506396</v>
      </c>
      <c r="E127" s="447">
        <f t="shared" ca="1" si="1"/>
        <v>-32976475.499273967</v>
      </c>
      <c r="F127" s="431"/>
      <c r="G127" s="459">
        <f t="shared" si="14"/>
        <v>10</v>
      </c>
      <c r="H127" s="459">
        <v>120</v>
      </c>
      <c r="I127" s="444">
        <f t="shared" ca="1" si="5"/>
        <v>1240649.7017486473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5134.3919667451128</v>
      </c>
      <c r="L127" s="444">
        <f t="shared" ca="1" si="3"/>
        <v>1237388.4639855721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47">
        <f t="shared" ca="1" si="4"/>
        <v>-32976475.499273967</v>
      </c>
      <c r="C128" s="447">
        <f t="shared" si="0"/>
        <v>0</v>
      </c>
      <c r="D128" s="447">
        <f t="shared" ca="1" si="9"/>
        <v>-362866.99527506396</v>
      </c>
      <c r="E128" s="447">
        <f t="shared" ca="1" si="1"/>
        <v>-33339342.494549032</v>
      </c>
      <c r="F128" s="431"/>
      <c r="G128" s="459">
        <f>G127+1</f>
        <v>11</v>
      </c>
      <c r="H128" s="459">
        <v>121</v>
      </c>
      <c r="I128" s="444">
        <f t="shared" ca="1" si="5"/>
        <v>1237388.4639855721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5120.8034760656328</v>
      </c>
      <c r="L128" s="444">
        <f t="shared" ca="1" si="3"/>
        <v>1234113.6377318176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47">
        <f t="shared" ca="1" si="4"/>
        <v>-33339342.494549032</v>
      </c>
      <c r="C129" s="447">
        <f t="shared" si="0"/>
        <v>0</v>
      </c>
      <c r="D129" s="447">
        <f t="shared" ca="1" si="9"/>
        <v>-362866.99527506396</v>
      </c>
      <c r="E129" s="447">
        <f t="shared" ca="1" si="1"/>
        <v>-33702209.489824094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1234113.6377318176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5107.1583666749893</v>
      </c>
      <c r="L129" s="444">
        <f t="shared" ca="1" si="3"/>
        <v>1230825.1663686724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47">
        <f t="shared" ca="1" si="4"/>
        <v>-33702209.489824094</v>
      </c>
      <c r="C130" s="447">
        <f t="shared" si="0"/>
        <v>0</v>
      </c>
      <c r="D130" s="447">
        <f t="shared" ca="1" si="9"/>
        <v>-362866.99527506396</v>
      </c>
      <c r="E130" s="447">
        <f t="shared" ca="1" si="1"/>
        <v>-34065076.485099159</v>
      </c>
      <c r="F130" s="431"/>
      <c r="G130" s="459">
        <f t="shared" si="15"/>
        <v>11</v>
      </c>
      <c r="H130" s="459">
        <v>123</v>
      </c>
      <c r="I130" s="444">
        <f t="shared" ca="1" si="5"/>
        <v>1230825.1663686724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5093.4564026618846</v>
      </c>
      <c r="L130" s="444">
        <f t="shared" ca="1" si="3"/>
        <v>1227522.9930415142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47">
        <f t="shared" ca="1" si="4"/>
        <v>-34065076.485099159</v>
      </c>
      <c r="C131" s="447">
        <f t="shared" si="0"/>
        <v>0</v>
      </c>
      <c r="D131" s="447">
        <f t="shared" ca="1" si="9"/>
        <v>-362866.99527506396</v>
      </c>
      <c r="E131" s="447">
        <f t="shared" ca="1" si="1"/>
        <v>-34427943.480374224</v>
      </c>
      <c r="F131" s="431"/>
      <c r="G131" s="459">
        <f t="shared" si="15"/>
        <v>11</v>
      </c>
      <c r="H131" s="459">
        <v>124</v>
      </c>
      <c r="I131" s="444">
        <f t="shared" ca="1" si="5"/>
        <v>1227522.9930415142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5079.697347132058</v>
      </c>
      <c r="L131" s="444">
        <f t="shared" ca="1" si="3"/>
        <v>1224207.060658826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47">
        <f t="shared" ca="1" si="4"/>
        <v>-34427943.480374224</v>
      </c>
      <c r="C132" s="447">
        <f t="shared" si="0"/>
        <v>0</v>
      </c>
      <c r="D132" s="447">
        <f t="shared" ca="1" si="9"/>
        <v>-362866.99527506396</v>
      </c>
      <c r="E132" s="447">
        <f t="shared" ca="1" si="1"/>
        <v>-34790810.47564929</v>
      </c>
      <c r="F132" s="431"/>
      <c r="G132" s="459">
        <f t="shared" si="15"/>
        <v>11</v>
      </c>
      <c r="H132" s="459">
        <v>125</v>
      </c>
      <c r="I132" s="444">
        <f t="shared" ca="1" si="5"/>
        <v>1224207.060658826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5065.8809622041908</v>
      </c>
      <c r="L132" s="444">
        <f t="shared" ca="1" si="3"/>
        <v>1220877.31189121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47">
        <f t="shared" ca="1" si="4"/>
        <v>-34790810.47564929</v>
      </c>
      <c r="C133" s="447">
        <f t="shared" si="0"/>
        <v>0</v>
      </c>
      <c r="D133" s="447">
        <f t="shared" ca="1" si="9"/>
        <v>-362866.99527506396</v>
      </c>
      <c r="E133" s="447">
        <f t="shared" ca="1" si="1"/>
        <v>-35153677.470924355</v>
      </c>
      <c r="F133" s="431"/>
      <c r="G133" s="459">
        <f t="shared" si="15"/>
        <v>11</v>
      </c>
      <c r="H133" s="459">
        <v>126</v>
      </c>
      <c r="I133" s="444">
        <f t="shared" ca="1" si="5"/>
        <v>1220877.31189121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5052.0070090057907</v>
      </c>
      <c r="L133" s="444">
        <f t="shared" ca="1" si="3"/>
        <v>1217533.6891703957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47">
        <f t="shared" ca="1" si="4"/>
        <v>-35153677.470924355</v>
      </c>
      <c r="C134" s="447">
        <f t="shared" si="0"/>
        <v>0</v>
      </c>
      <c r="D134" s="447">
        <f t="shared" ca="1" si="9"/>
        <v>-362866.99527506396</v>
      </c>
      <c r="E134" s="447">
        <f t="shared" ca="1" si="1"/>
        <v>-35516544.46619942</v>
      </c>
      <c r="F134" s="431"/>
      <c r="G134" s="459">
        <f t="shared" si="15"/>
        <v>11</v>
      </c>
      <c r="H134" s="459">
        <v>127</v>
      </c>
      <c r="I134" s="444">
        <f t="shared" ca="1" si="5"/>
        <v>1217533.6891703957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5038.075247669065</v>
      </c>
      <c r="L134" s="444">
        <f t="shared" ca="1" si="3"/>
        <v>1214176.1346882447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47">
        <f t="shared" ca="1" si="4"/>
        <v>-35516544.46619942</v>
      </c>
      <c r="C135" s="447">
        <f t="shared" si="0"/>
        <v>0</v>
      </c>
      <c r="D135" s="447">
        <f t="shared" ca="1" si="9"/>
        <v>-362866.99527506396</v>
      </c>
      <c r="E135" s="447">
        <f t="shared" ca="1" si="1"/>
        <v>-35879411.461474486</v>
      </c>
      <c r="F135" s="431"/>
      <c r="G135" s="459">
        <f t="shared" si="15"/>
        <v>11</v>
      </c>
      <c r="H135" s="459">
        <v>128</v>
      </c>
      <c r="I135" s="444">
        <f t="shared" ca="1" si="5"/>
        <v>1214176.1346882447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5024.0854373267684</v>
      </c>
      <c r="L135" s="444">
        <f t="shared" ca="1" si="3"/>
        <v>1210804.5903957512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47">
        <f t="shared" ca="1" si="4"/>
        <v>-35879411.461474486</v>
      </c>
      <c r="C136" s="447">
        <f t="shared" si="0"/>
        <v>0</v>
      </c>
      <c r="D136" s="447">
        <f t="shared" ca="1" si="9"/>
        <v>-362866.99527506396</v>
      </c>
      <c r="E136" s="447">
        <f t="shared" ca="1" si="1"/>
        <v>-36242278.456749551</v>
      </c>
      <c r="F136" s="431"/>
      <c r="G136" s="459">
        <f t="shared" si="15"/>
        <v>11</v>
      </c>
      <c r="H136" s="459">
        <v>129</v>
      </c>
      <c r="I136" s="444">
        <f t="shared" ca="1" si="5"/>
        <v>1210804.5903957512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5010.0373361080456</v>
      </c>
      <c r="L136" s="444">
        <f t="shared" ca="1" si="3"/>
        <v>1207418.998002039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1207418.998002039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4995.9307011342453</v>
      </c>
      <c r="L137" s="444">
        <f t="shared" ca="1" si="3"/>
        <v>1204019.2989733531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1204019.2989733531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4981.7652885147209</v>
      </c>
      <c r="L138" s="444">
        <f t="shared" ca="1" si="3"/>
        <v>1200605.4345320477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1200605.4345320477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4967.5408533426144</v>
      </c>
      <c r="L139" s="444">
        <f t="shared" ca="1" si="3"/>
        <v>1197177.34565557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1197177.34565557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4953.2571496906239</v>
      </c>
      <c r="L140" s="444">
        <f t="shared" ca="1" si="3"/>
        <v>1193734.9730754404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1193734.9730754404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4938.9139306067509</v>
      </c>
      <c r="L141" s="444">
        <f t="shared" ca="1" si="3"/>
        <v>1190278.257276227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1190278.257276227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4924.510948110028</v>
      </c>
      <c r="L142" s="444">
        <f t="shared" ca="1" si="3"/>
        <v>1186807.138494517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1186807.138494517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4910.0479531862366</v>
      </c>
      <c r="L143" s="444">
        <f t="shared" ca="1" si="3"/>
        <v>1183321.5567178831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1183321.5567178831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4895.5246957835952</v>
      </c>
      <c r="L144" s="444">
        <f t="shared" ca="1" si="3"/>
        <v>1179821.4516838465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1179821.4516838465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4880.940924808443</v>
      </c>
      <c r="L145" s="444">
        <f t="shared" ca="1" si="3"/>
        <v>1176306.7628788347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1176306.7628788347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4866.2963881208943</v>
      </c>
      <c r="L146" s="444">
        <f t="shared" ca="1" si="3"/>
        <v>1172777.4295371354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1172777.4295371354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4851.5908325304799</v>
      </c>
      <c r="L147" s="444">
        <f t="shared" ca="1" si="3"/>
        <v>1169233.3906398457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1169233.3906398457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4836.8240037917731</v>
      </c>
      <c r="L148" s="444">
        <f t="shared" ca="1" si="3"/>
        <v>1165674.5849138172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1165674.5849138172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4821.9956465999876</v>
      </c>
      <c r="L149" s="444">
        <f t="shared" ca="1" si="3"/>
        <v>1162100.950830597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1162100.950830597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4807.1055045865696</v>
      </c>
      <c r="L150" s="444">
        <f t="shared" ca="1" si="3"/>
        <v>1158512.4266053634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1158512.4266053634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4792.1533203147628</v>
      </c>
      <c r="L151" s="444">
        <f t="shared" ca="1" si="3"/>
        <v>1154908.950195858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1154908.950195858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4777.1388352751574</v>
      </c>
      <c r="L152" s="444">
        <f t="shared" ca="1" si="3"/>
        <v>1151290.4593013129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1151290.4593013129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4762.0617898812197</v>
      </c>
      <c r="L153" s="444">
        <f t="shared" ca="1" si="3"/>
        <v>1147656.8913613739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1147656.8913613739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4746.9219234648072</v>
      </c>
      <c r="L154" s="444">
        <f t="shared" ca="1" si="3"/>
        <v>1144008.1835550186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1144008.1835550186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4731.71897427166</v>
      </c>
      <c r="L155" s="444">
        <f t="shared" ca="1" si="3"/>
        <v>1140344.27279947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1140344.27279947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4716.4526794568737</v>
      </c>
      <c r="L156" s="444">
        <f t="shared" ca="1" si="3"/>
        <v>1136665.0957491067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1136665.0957491067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4701.122775080361</v>
      </c>
      <c r="L157" s="444">
        <f t="shared" ca="1" si="3"/>
        <v>1132970.5887943669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1132970.5887943669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4685.728996102278</v>
      </c>
      <c r="L158" s="444">
        <f t="shared" ca="1" si="3"/>
        <v>1129260.688060649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1129260.688060649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4670.2710763784535</v>
      </c>
      <c r="L159" s="444">
        <f t="shared" ca="1" si="3"/>
        <v>1125535.3294072072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1125535.3294072072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4654.7487486557793</v>
      </c>
      <c r="L160" s="444">
        <f t="shared" ca="1" si="3"/>
        <v>1121794.4484260427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1121794.4484260427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4639.1617445675938</v>
      </c>
      <c r="L161" s="444">
        <f t="shared" ca="1" si="3"/>
        <v>1118037.9804407901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1118037.9804407901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4623.5097946290407</v>
      </c>
      <c r="L162" s="444">
        <f t="shared" ca="1" si="3"/>
        <v>1114265.8605055988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1114265.8605055988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4607.7926282324106</v>
      </c>
      <c r="L163" s="444">
        <f t="shared" ca="1" si="3"/>
        <v>1110478.023404011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1110478.023404011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4592.0099736424618</v>
      </c>
      <c r="L164" s="444">
        <f t="shared" ca="1" si="3"/>
        <v>1106674.4036478333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1106674.4036478333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4576.1615579917216</v>
      </c>
      <c r="L165" s="444">
        <f t="shared" ca="1" si="3"/>
        <v>1102854.9354760048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1102854.9354760048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4560.2471072757689</v>
      </c>
      <c r="L166" s="444">
        <f t="shared" ca="1" si="3"/>
        <v>1099019.5528534604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1099019.5528534604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4544.2663463485005</v>
      </c>
      <c r="L167" s="444">
        <f t="shared" ca="1" si="3"/>
        <v>1095168.1894699887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1095168.1894699887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4528.2189989173685</v>
      </c>
      <c r="L168" s="444">
        <f t="shared" ca="1" si="3"/>
        <v>1091300.7787390859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1091300.7787390859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4512.1047875386066</v>
      </c>
      <c r="L169" s="444">
        <f t="shared" ca="1" si="3"/>
        <v>1087417.2537968042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1087417.2537968042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4495.9234336124337</v>
      </c>
      <c r="L170" s="444">
        <f t="shared" ca="1" si="3"/>
        <v>1083517.5475005964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1083517.5475005964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4479.6746573782339</v>
      </c>
      <c r="L171" s="444">
        <f t="shared" ca="1" si="3"/>
        <v>1079601.5924281545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1079601.5924281545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4463.3581779097267</v>
      </c>
      <c r="L172" s="444">
        <f t="shared" ca="1" si="3"/>
        <v>1075669.320876244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1075669.320876244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4446.9737131100992</v>
      </c>
      <c r="L173" s="444">
        <f t="shared" ca="1" si="3"/>
        <v>1071720.664859534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1071720.664859534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4430.5209797071411</v>
      </c>
      <c r="L174" s="444">
        <f t="shared" ca="1" si="3"/>
        <v>1067755.556109421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1067755.556109421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4413.9996932483364</v>
      </c>
      <c r="L175" s="444">
        <f t="shared" ca="1" si="3"/>
        <v>1063773.9260728492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1063773.9260728492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4397.4095680959545</v>
      </c>
      <c r="L176" s="444">
        <f t="shared" ca="1" si="3"/>
        <v>1059775.7059111251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1059775.7059111251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4380.7503174221038</v>
      </c>
      <c r="L177" s="444">
        <f t="shared" ca="1" si="3"/>
        <v>1055760.8264987271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1055760.8264987271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4364.0216532037784</v>
      </c>
      <c r="L178" s="444">
        <f t="shared" ca="1" si="3"/>
        <v>1051729.2184221107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1051729.2184221107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4347.2232862178771</v>
      </c>
      <c r="L179" s="444">
        <f t="shared" ca="1" si="3"/>
        <v>1047680.8119785084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1047680.8119785084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4330.3549260362006</v>
      </c>
      <c r="L180" s="444">
        <f t="shared" ca="1" si="3"/>
        <v>1043615.5371747244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1043615.5371747244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4313.4162810204334</v>
      </c>
      <c r="L181" s="444">
        <f t="shared" ca="1" si="3"/>
        <v>1039533.3237259246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1039533.3237259246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4296.4070583171015</v>
      </c>
      <c r="L182" s="444">
        <f t="shared" ca="1" si="3"/>
        <v>1035434.1010544215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1035434.1010544215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4279.3269638525053</v>
      </c>
      <c r="L183" s="444">
        <f t="shared" ca="1" si="3"/>
        <v>1031317.7982884538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1031317.7982884538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4262.1757023276405</v>
      </c>
      <c r="L184" s="444">
        <f t="shared" ca="1" si="3"/>
        <v>1027184.3442609613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1027184.3442609613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4244.9529772130882</v>
      </c>
      <c r="L185" s="444">
        <f t="shared" ca="1" si="3"/>
        <v>1023033.6675083542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1023033.6675083542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4227.6584907438919</v>
      </c>
      <c r="L186" s="444">
        <f t="shared" ca="1" si="3"/>
        <v>1018865.6962692778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1018865.6962692778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4210.2919439144071</v>
      </c>
      <c r="L187" s="444">
        <f t="shared" ca="1" si="3"/>
        <v>1014680.358483372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1014680.358483372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4192.8530364731332</v>
      </c>
      <c r="L188" s="444">
        <f t="shared" ca="1" si="3"/>
        <v>1010477.581790025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1010477.581790025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4175.3414669175208</v>
      </c>
      <c r="L189" s="444">
        <f t="shared" ca="1" si="3"/>
        <v>1006257.2935271224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1006257.2935271224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4157.756932488759</v>
      </c>
      <c r="L190" s="444">
        <f t="shared" ca="1" si="3"/>
        <v>1002019.4207297909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1002019.4207297909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4140.099129166545</v>
      </c>
      <c r="L191" s="444">
        <f t="shared" ca="1" si="3"/>
        <v>997763.89012913732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997763.89012913732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4122.3677516638218</v>
      </c>
      <c r="L192" s="444">
        <f t="shared" ca="1" si="3"/>
        <v>993490.62815098092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993490.62815098092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4104.5624934215029</v>
      </c>
      <c r="L193" s="444">
        <f t="shared" ca="1" si="3"/>
        <v>989199.56091458222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989199.56091458222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4086.6830466031752</v>
      </c>
      <c r="L194" s="444">
        <f t="shared" ca="1" si="3"/>
        <v>984890.61423136527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984890.61423136527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4068.729102089771</v>
      </c>
      <c r="L195" s="444">
        <f t="shared" ca="1" si="3"/>
        <v>980563.71360363485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980563.71360363485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4050.7003494742271</v>
      </c>
      <c r="L196" s="444">
        <f t="shared" ca="1" si="3"/>
        <v>976218.78422328888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976218.78422328888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4032.59647705612</v>
      </c>
      <c r="L197" s="444">
        <f t="shared" ca="1" si="3"/>
        <v>971855.75097052485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971855.75097052485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4014.4171718362691</v>
      </c>
      <c r="L198" s="444">
        <f t="shared" ca="1" si="3"/>
        <v>967474.53841254092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967474.53841254092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3996.1621195113362</v>
      </c>
      <c r="L199" s="444">
        <f t="shared" ca="1" si="3"/>
        <v>963075.07080223202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963075.07080223202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3977.8310044683831</v>
      </c>
      <c r="L200" s="444">
        <f t="shared" ca="1" si="3"/>
        <v>958657.27207688021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958657.27207688021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3959.4235097794167</v>
      </c>
      <c r="L201" s="444">
        <f t="shared" ca="1" si="3"/>
        <v>954221.06585683941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954221.06585683941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3940.9393171959132</v>
      </c>
      <c r="L202" s="444">
        <f t="shared" ca="1" si="3"/>
        <v>949766.37544421514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949766.37544421514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3922.3781071433123</v>
      </c>
      <c r="L203" s="444">
        <f t="shared" ca="1" si="3"/>
        <v>945293.12382153829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945293.12382153829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3903.739558715492</v>
      </c>
      <c r="L204" s="444">
        <f t="shared" ca="1" si="3"/>
        <v>940801.2336504336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940801.2336504336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3885.0233496692226</v>
      </c>
      <c r="L205" s="444">
        <f t="shared" ca="1" si="3"/>
        <v>936290.6272702826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936290.6272702826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3866.2291564185939</v>
      </c>
      <c r="L206" s="444">
        <f t="shared" ca="1" si="3"/>
        <v>931761.226696881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931761.226696881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3847.3566540294205</v>
      </c>
      <c r="L207" s="444">
        <f t="shared" ca="1" si="3"/>
        <v>927212.95362109027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927212.95362109027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3828.405516213626</v>
      </c>
      <c r="L208" s="444">
        <f t="shared" ca="1" si="3"/>
        <v>922645.72940748371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922645.72940748371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3809.3754153235982</v>
      </c>
      <c r="L209" s="444">
        <f t="shared" ca="1" si="3"/>
        <v>918059.47509298718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918059.47509298718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3790.2660223465291</v>
      </c>
      <c r="L210" s="444">
        <f t="shared" ca="1" si="3"/>
        <v>913454.11138551356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913454.11138551356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3771.0770068987217</v>
      </c>
      <c r="L211" s="444">
        <f t="shared" ca="1" si="3"/>
        <v>908829.55866259208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908829.55866259208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3751.8080372198829</v>
      </c>
      <c r="L212" s="444">
        <f t="shared" ca="1" si="3"/>
        <v>904185.73696999182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904185.73696999182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3732.458780167382</v>
      </c>
      <c r="L213" s="444">
        <f t="shared" ca="1" si="3"/>
        <v>899522.56602033903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899522.56602033903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3713.0289012104954</v>
      </c>
      <c r="L214" s="444">
        <f t="shared" ca="1" si="3"/>
        <v>894839.96519172937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894839.96519172937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3693.5180644246216</v>
      </c>
      <c r="L215" s="444">
        <f t="shared" ca="1" si="3"/>
        <v>890137.85352633381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890137.85352633381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3673.9259324854734</v>
      </c>
      <c r="L216" s="444">
        <f t="shared" ca="1" si="3"/>
        <v>885416.14972899912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885416.14972899912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3654.2521666632456</v>
      </c>
      <c r="L217" s="444">
        <f t="shared" ca="1" si="3"/>
        <v>880674.77216584224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880674.77216584224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3634.4964268167582</v>
      </c>
      <c r="L218" s="444">
        <f t="shared" ca="1" si="3"/>
        <v>875913.63886283885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875913.63886283885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3614.6583713875775</v>
      </c>
      <c r="L219" s="444">
        <f t="shared" ca="1" si="3"/>
        <v>871132.6675044063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871132.6675044063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3594.7376573941083</v>
      </c>
      <c r="L220" s="444">
        <f t="shared" ca="1" si="3"/>
        <v>866331.77543198026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866331.77543198026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3574.7339404256668</v>
      </c>
      <c r="L221" s="444">
        <f t="shared" ca="1" si="3"/>
        <v>861510.87964258576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861510.87964258576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3554.6468746365231</v>
      </c>
      <c r="L222" s="444">
        <f t="shared" ca="1" si="3"/>
        <v>856669.8967874021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856669.8967874021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3534.4761127399252</v>
      </c>
      <c r="L223" s="444">
        <f t="shared" ca="1" si="3"/>
        <v>851808.7431703218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851808.7431703218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3514.2213060020899</v>
      </c>
      <c r="L224" s="444">
        <f t="shared" ca="1" si="3"/>
        <v>846927.33474650374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846927.33474650374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3493.8821042361815</v>
      </c>
      <c r="L225" s="444">
        <f t="shared" ca="1" si="3"/>
        <v>842025.58712091972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842025.58712091972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3473.4581557962479</v>
      </c>
      <c r="L226" s="444">
        <f t="shared" ca="1" si="3"/>
        <v>837103.41554689582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837103.41554689582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3452.9491075711485</v>
      </c>
      <c r="L227" s="444">
        <f t="shared" ca="1" si="3"/>
        <v>832160.73492464679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832160.73492464679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3432.3546049784441</v>
      </c>
      <c r="L228" s="444">
        <f t="shared" ca="1" si="3"/>
        <v>827197.45979980507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827197.45979980507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3411.6742919582703</v>
      </c>
      <c r="L229" s="444">
        <f t="shared" ca="1" si="3"/>
        <v>822213.50436194311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822213.50436194311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3390.9078109671786</v>
      </c>
      <c r="L230" s="444">
        <f t="shared" ca="1" si="3"/>
        <v>817208.78244309011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817208.78244309011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3370.054802971958</v>
      </c>
      <c r="L231" s="444">
        <f t="shared" ca="1" si="3"/>
        <v>812183.20751624194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812183.20751624194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3349.1149074434238</v>
      </c>
      <c r="L232" s="444">
        <f t="shared" ca="1" si="3"/>
        <v>807136.69269386516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807136.69269386516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3328.0877623501874</v>
      </c>
      <c r="L233" s="444">
        <f t="shared" ca="1" si="3"/>
        <v>802069.15072639519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802069.15072639519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3306.9730041523958</v>
      </c>
      <c r="L234" s="444">
        <f t="shared" ca="1" si="3"/>
        <v>796980.49400072743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796980.49400072743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3285.7702677954467</v>
      </c>
      <c r="L235" s="444">
        <f t="shared" ca="1" si="3"/>
        <v>791870.63453870267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791870.63453870267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3264.479186703677</v>
      </c>
      <c r="L236" s="444">
        <f t="shared" ca="1" si="3"/>
        <v>786739.48399558617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786739.48399558617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3243.0993927740251</v>
      </c>
      <c r="L237" s="444">
        <f t="shared" ca="1" si="3"/>
        <v>781586.95365854003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781586.95365854003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3221.6305163696661</v>
      </c>
      <c r="L238" s="444">
        <f t="shared" ca="1" si="3"/>
        <v>776412.95444508956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776412.95444508956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3200.0721863136223</v>
      </c>
      <c r="L239" s="444">
        <f t="shared" ca="1" si="3"/>
        <v>771217.39690158295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771217.39690158295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3178.4240298823447</v>
      </c>
      <c r="L240" s="444">
        <f t="shared" ca="1" si="3"/>
        <v>766000.19120164507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766000.19120164507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3156.6856727992704</v>
      </c>
      <c r="L241" s="444">
        <f t="shared" ca="1" si="3"/>
        <v>760761.24714462413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760761.24714462413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3134.8567392283499</v>
      </c>
      <c r="L242" s="444">
        <f t="shared" ca="1" si="3"/>
        <v>755500.4741540323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755500.4741540323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3112.9368517675503</v>
      </c>
      <c r="L243" s="444">
        <f t="shared" ca="1" si="3"/>
        <v>750217.78127597971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750217.78127597971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3090.9256314423315</v>
      </c>
      <c r="L244" s="444">
        <f t="shared" ca="1" si="3"/>
        <v>744913.07717760187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744913.07717760187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3068.8226976990904</v>
      </c>
      <c r="L245" s="444">
        <f t="shared" ca="1" si="3"/>
        <v>739586.27014548075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739586.27014548075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3046.6276683985857</v>
      </c>
      <c r="L246" s="444">
        <f t="shared" ca="1" si="3"/>
        <v>734237.26808405912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734237.26808405912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3024.3401598093287</v>
      </c>
      <c r="L247" s="444">
        <f t="shared" ca="1" si="3"/>
        <v>728865.97851404827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728865.97851404827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3001.9597866009503</v>
      </c>
      <c r="L248" s="444">
        <f t="shared" ca="1" si="3"/>
        <v>723472.30857082899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723472.30857082899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2979.4861618375367</v>
      </c>
      <c r="L249" s="444">
        <f t="shared" ca="1" si="3"/>
        <v>718056.16500284639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718056.16500284639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2956.9188969709426</v>
      </c>
      <c r="L250" s="444">
        <f t="shared" ca="1" si="3"/>
        <v>712617.45416999713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712617.45416999713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2934.2576018340706</v>
      </c>
      <c r="L251" s="444">
        <f t="shared" ca="1" si="3"/>
        <v>707156.08204201097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707156.08204201097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2911.5018846341281</v>
      </c>
      <c r="L252" s="444">
        <f t="shared" ca="1" si="3"/>
        <v>701671.95419682493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701671.95419682493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2888.6513519458531</v>
      </c>
      <c r="L253" s="444">
        <f t="shared" ca="1" si="3"/>
        <v>696164.97581895057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696164.97581895057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2865.7056087047099</v>
      </c>
      <c r="L254" s="444">
        <f t="shared" ca="1" si="3"/>
        <v>690635.05169783509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690635.05169783509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2842.6642582000622</v>
      </c>
      <c r="L255" s="444">
        <f t="shared" ca="1" si="3"/>
        <v>685082.086226215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685082.086226215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2819.5269020683118</v>
      </c>
      <c r="L256" s="444">
        <f t="shared" ca="1" si="3"/>
        <v>679505.98339846311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679505.98339846311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2796.2931402860122</v>
      </c>
      <c r="L257" s="444">
        <f t="shared" ca="1" si="3"/>
        <v>673906.64680892893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673906.64680892893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2772.9625711629533</v>
      </c>
      <c r="L258" s="444">
        <f t="shared" ca="1" si="3"/>
        <v>668283.97965027171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668283.97965027171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2749.5347913352148</v>
      </c>
      <c r="L259" s="444">
        <f t="shared" ca="1" si="3"/>
        <v>662637.88471178676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662637.88471178676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2726.0093957581939</v>
      </c>
      <c r="L260" s="444">
        <f t="shared" ca="1" si="3"/>
        <v>656968.26437772473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656968.26437772473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2702.3859776996023</v>
      </c>
      <c r="L261" s="444">
        <f t="shared" ca="1" si="3"/>
        <v>651275.0206256042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651275.0206256042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2678.6641287324333</v>
      </c>
      <c r="L262" s="444">
        <f t="shared" ca="1" si="3"/>
        <v>645558.05502451642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645558.05502451642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2654.8434387279008</v>
      </c>
      <c r="L263" s="444">
        <f t="shared" ref="L263:L517" ca="1" si="28">I263-J263+K263</f>
        <v>639817.26873342413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639817.26873342413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2630.9234958483498</v>
      </c>
      <c r="L264" s="444">
        <f t="shared" ca="1" si="28"/>
        <v>634052.56249945227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634052.56249945227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2606.9038865401335</v>
      </c>
      <c r="L265" s="444">
        <f t="shared" ca="1" si="28"/>
        <v>628263.83665617218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628263.83665617218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2582.7841955264666</v>
      </c>
      <c r="L266" s="444">
        <f t="shared" ca="1" si="28"/>
        <v>622450.9911218785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622450.9911218785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2558.5640058002427</v>
      </c>
      <c r="L267" s="444">
        <f t="shared" ca="1" si="28"/>
        <v>616613.92539785861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616613.92539785861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2534.2428986168266</v>
      </c>
      <c r="L268" s="444">
        <f t="shared" ca="1" si="28"/>
        <v>610752.53856665525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610752.53856665525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2509.8204534868128</v>
      </c>
      <c r="L269" s="444">
        <f t="shared" ca="1" si="28"/>
        <v>604866.72929032193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604866.72929032193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2485.2962481687573</v>
      </c>
      <c r="L270" s="444">
        <f t="shared" ca="1" si="28"/>
        <v>598956.39580867055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598956.39580867055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2460.6698586618763</v>
      </c>
      <c r="L271" s="444">
        <f t="shared" ca="1" si="28"/>
        <v>593021.4359375122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593021.4359375122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2435.9408591987167</v>
      </c>
      <c r="L272" s="444">
        <f t="shared" ca="1" si="28"/>
        <v>587061.7470668907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587061.7470668907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2411.1088222377939</v>
      </c>
      <c r="L273" s="444">
        <f t="shared" ca="1" si="28"/>
        <v>581077.22615930834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581077.22615930834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2386.1733184562008</v>
      </c>
      <c r="L274" s="444">
        <f t="shared" ca="1" si="28"/>
        <v>575067.76974794432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575067.76974794432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2361.1339167421838</v>
      </c>
      <c r="L275" s="444">
        <f t="shared" ca="1" si="28"/>
        <v>569033.2739348663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569033.2739348663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2335.9901841876922</v>
      </c>
      <c r="L276" s="444">
        <f t="shared" ca="1" si="28"/>
        <v>562973.63438923378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562973.63438923378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2310.7416860808898</v>
      </c>
      <c r="L277" s="444">
        <f t="shared" ca="1" si="28"/>
        <v>556888.74634549452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556888.74634549452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2285.3879858986429</v>
      </c>
      <c r="L278" s="444">
        <f t="shared" ca="1" si="28"/>
        <v>550778.50460157299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550778.50460157299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2259.92864529897</v>
      </c>
      <c r="L279" s="444">
        <f t="shared" ca="1" si="28"/>
        <v>544642.80351705174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544642.80351705174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2234.3632241134646</v>
      </c>
      <c r="L280" s="444">
        <f t="shared" ca="1" si="28"/>
        <v>538481.53701134503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538481.53701134503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2208.6912803396867</v>
      </c>
      <c r="L281" s="444">
        <f t="shared" ca="1" si="28"/>
        <v>532294.59856186458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532294.59856186458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2182.9123701335184</v>
      </c>
      <c r="L282" s="444">
        <f t="shared" ca="1" si="28"/>
        <v>526081.88120217796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526081.88120217796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2157.0260478014907</v>
      </c>
      <c r="L283" s="444">
        <f t="shared" ca="1" si="28"/>
        <v>519843.27752015926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519843.27752015926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2131.0318657930793</v>
      </c>
      <c r="L284" s="444">
        <f t="shared" ca="1" si="28"/>
        <v>513578.67965613218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513578.67965613218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2104.9293746929666</v>
      </c>
      <c r="L285" s="444">
        <f t="shared" ca="1" si="28"/>
        <v>507287.97930100496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507287.97930100496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2078.7181232132702</v>
      </c>
      <c r="L286" s="444">
        <f t="shared" ca="1" si="28"/>
        <v>500971.06769439805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500971.06769439805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2052.397658185741</v>
      </c>
      <c r="L287" s="444">
        <f t="shared" ca="1" si="28"/>
        <v>494627.83562276361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494627.83562276361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2025.9675245539311</v>
      </c>
      <c r="L288" s="444">
        <f t="shared" ca="1" si="28"/>
        <v>488258.17341749737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488258.17341749737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1999.4272653653215</v>
      </c>
      <c r="L289" s="444">
        <f t="shared" ca="1" si="28"/>
        <v>481861.9709530425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481861.9709530425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1972.7764217634262</v>
      </c>
      <c r="L290" s="444">
        <f t="shared" ca="1" si="28"/>
        <v>475439.11764498573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475439.11764498573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1946.0145329798561</v>
      </c>
      <c r="L291" s="444">
        <f t="shared" ca="1" si="28"/>
        <v>468989.50244814542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468989.50244814542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1919.1411363263553</v>
      </c>
      <c r="L292" s="444">
        <f t="shared" ca="1" si="28"/>
        <v>462513.0138546516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462513.0138546516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1892.1557671867972</v>
      </c>
      <c r="L293" s="444">
        <f t="shared" ca="1" si="28"/>
        <v>456009.53989201819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456009.53989201819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1865.0579590091586</v>
      </c>
      <c r="L294" s="444">
        <f t="shared" ca="1" si="28"/>
        <v>449478.96812120714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449478.96812120714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1837.8472432974456</v>
      </c>
      <c r="L295" s="444">
        <f t="shared" ca="1" si="28"/>
        <v>442921.1856346844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442921.1856346844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1810.5231496036008</v>
      </c>
      <c r="L296" s="444">
        <f t="shared" ca="1" si="28"/>
        <v>436336.07905446785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436336.07905446785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1783.0852055193652</v>
      </c>
      <c r="L297" s="444">
        <f t="shared" ca="1" si="28"/>
        <v>429723.534530167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429723.534530167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1755.5329366681115</v>
      </c>
      <c r="L298" s="444">
        <f t="shared" ca="1" si="28"/>
        <v>423083.43773701496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423083.43773701496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1727.8658666966448</v>
      </c>
      <c r="L299" s="444">
        <f t="shared" ca="1" si="28"/>
        <v>416415.67387389141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416415.67387389141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1700.0835172669633</v>
      </c>
      <c r="L300" s="444">
        <f t="shared" ca="1" si="28"/>
        <v>409720.12766133819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409720.12766133819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1672.1854080479916</v>
      </c>
      <c r="L301" s="444">
        <f t="shared" ca="1" si="28"/>
        <v>402996.68333956599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402996.68333956599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1644.1710567072741</v>
      </c>
      <c r="L302" s="444">
        <f t="shared" ca="1" si="28"/>
        <v>396245.22466645308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396245.22466645308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1616.0399789026371</v>
      </c>
      <c r="L303" s="444">
        <f t="shared" ca="1" si="28"/>
        <v>389465.63491553551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389465.63491553551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1587.7916882738139</v>
      </c>
      <c r="L304" s="444">
        <f t="shared" ca="1" si="28"/>
        <v>382657.79687398917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382657.79687398917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1559.4256964340375</v>
      </c>
      <c r="L305" s="444">
        <f t="shared" ca="1" si="28"/>
        <v>375821.59284060303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375821.59284060303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1530.9415129615952</v>
      </c>
      <c r="L306" s="444">
        <f t="shared" ca="1" si="28"/>
        <v>368956.90462374443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368956.90462374443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1502.3386453913511</v>
      </c>
      <c r="L307" s="444">
        <f t="shared" ca="1" si="28"/>
        <v>362063.61353931559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362063.61353931559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1473.6165992062308</v>
      </c>
      <c r="L308" s="444">
        <f t="shared" ca="1" si="28"/>
        <v>355141.60040870163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355141.60040870163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1444.7748778286727</v>
      </c>
      <c r="L309" s="444">
        <f t="shared" ca="1" si="28"/>
        <v>348190.74555671011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348190.74555671011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1415.8129826120414</v>
      </c>
      <c r="L310" s="444">
        <f t="shared" ca="1" si="28"/>
        <v>341210.92880950199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341210.92880950199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1386.7304128320075</v>
      </c>
      <c r="L311" s="444">
        <f t="shared" ca="1" si="28"/>
        <v>334202.0294925138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334202.0294925138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1357.5266656778902</v>
      </c>
      <c r="L312" s="444">
        <f t="shared" ca="1" si="28"/>
        <v>327163.92642837152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327163.92642837152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1328.2012362439639</v>
      </c>
      <c r="L313" s="444">
        <f t="shared" ca="1" si="28"/>
        <v>320096.49793479528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320096.49793479528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1298.7536175207294</v>
      </c>
      <c r="L314" s="444">
        <f t="shared" ca="1" si="28"/>
        <v>312999.62182249583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312999.62182249583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1269.1833003861484</v>
      </c>
      <c r="L315" s="444">
        <f t="shared" ca="1" si="28"/>
        <v>305873.17539306177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305873.17539306177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1239.48977359684</v>
      </c>
      <c r="L316" s="444">
        <f t="shared" ca="1" si="28"/>
        <v>298717.0354368384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298717.0354368384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1209.6725237792425</v>
      </c>
      <c r="L317" s="444">
        <f t="shared" ca="1" si="28"/>
        <v>291531.07823079749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291531.07823079749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1179.7310354207389</v>
      </c>
      <c r="L318" s="444">
        <f t="shared" ca="1" si="28"/>
        <v>284315.17953639803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284315.17953639803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1149.664790860741</v>
      </c>
      <c r="L319" s="444">
        <f t="shared" ca="1" si="28"/>
        <v>277069.21459743858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277069.21459743858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1119.4732702817432</v>
      </c>
      <c r="L320" s="444">
        <f t="shared" ca="1" si="28"/>
        <v>269793.05813790014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269793.05813790014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1089.1559517003329</v>
      </c>
      <c r="L321" s="444">
        <f t="shared" ca="1" si="28"/>
        <v>262486.5843597803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262486.5843597803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1058.7123109581671</v>
      </c>
      <c r="L322" s="444">
        <f t="shared" ca="1" si="28"/>
        <v>255149.66694091828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255149.66694091828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1028.1418217129089</v>
      </c>
      <c r="L323" s="444">
        <f t="shared" ca="1" si="28"/>
        <v>247782.17903281099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247782.17903281099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997.44395542912832</v>
      </c>
      <c r="L324" s="444">
        <f t="shared" ca="1" si="28"/>
        <v>240383.99325841994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240383.99325841994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966.61818136916577</v>
      </c>
      <c r="L325" s="444">
        <f t="shared" ca="1" si="28"/>
        <v>232954.98170996894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232954.98170996894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935.66396658395308</v>
      </c>
      <c r="L326" s="444">
        <f t="shared" ca="1" si="28"/>
        <v>225495.01594673272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225495.01594673272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904.58077590380208</v>
      </c>
      <c r="L327" s="444">
        <f t="shared" ca="1" si="28"/>
        <v>218003.96699281633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218003.96699281633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873.36807192915057</v>
      </c>
      <c r="L328" s="444">
        <f t="shared" ca="1" si="28"/>
        <v>210481.7053349253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210481.7053349253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842.02531502127124</v>
      </c>
      <c r="L329" s="444">
        <f t="shared" ca="1" si="28"/>
        <v>202928.1009201264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202928.1009201264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810.55196329294256</v>
      </c>
      <c r="L330" s="444">
        <f t="shared" ca="1" si="28"/>
        <v>195343.02315359915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195343.02315359915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778.94747259907899</v>
      </c>
      <c r="L331" s="444">
        <f t="shared" ca="1" si="28"/>
        <v>187726.34089637804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187726.34089637804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747.21129652732441</v>
      </c>
      <c r="L332" s="444">
        <f t="shared" ca="1" si="28"/>
        <v>180077.92246308518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180077.92246308518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715.34288638860414</v>
      </c>
      <c r="L333" s="444">
        <f t="shared" ca="1" si="28"/>
        <v>172397.63561965359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172397.63561965359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683.3416912076392</v>
      </c>
      <c r="L334" s="444">
        <f t="shared" ca="1" si="28"/>
        <v>164685.34758104105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164685.34758104105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651.2071577134202</v>
      </c>
      <c r="L335" s="444">
        <f t="shared" ca="1" si="28"/>
        <v>156940.92500893428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156940.92500893428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618.93873032964211</v>
      </c>
      <c r="L336" s="444">
        <f t="shared" ca="1" si="28"/>
        <v>149164.23400944375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149164.23400944375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586.53585116509817</v>
      </c>
      <c r="L337" s="444">
        <f t="shared" ca="1" si="28"/>
        <v>141355.14013078867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141355.14013078867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553.99796000403535</v>
      </c>
      <c r="L338" s="444">
        <f t="shared" ca="1" si="28"/>
        <v>133513.50836097251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133513.50836097251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521.32449429646795</v>
      </c>
      <c r="L339" s="444">
        <f t="shared" ca="1" si="28"/>
        <v>125639.2031254488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125639.2031254488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488.51488914845254</v>
      </c>
      <c r="L340" s="444">
        <f t="shared" ca="1" si="28"/>
        <v>117732.08828477707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117732.08828477707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455.56857731232031</v>
      </c>
      <c r="L341" s="444">
        <f t="shared" ca="1" si="28"/>
        <v>109792.02713226921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109792.02713226921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422.48498917687095</v>
      </c>
      <c r="L342" s="444">
        <f t="shared" ca="1" si="28"/>
        <v>101818.8823916259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101818.8823916259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389.26355275752383</v>
      </c>
      <c r="L343" s="444">
        <f t="shared" ca="1" si="28"/>
        <v>93812.516214563235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93812.516214563235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355.90369368642939</v>
      </c>
      <c r="L344" s="444">
        <f t="shared" ca="1" si="28"/>
        <v>85772.790178429481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85772.790178429481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322.40483520253872</v>
      </c>
      <c r="L345" s="444">
        <f t="shared" ca="1" si="28"/>
        <v>77699.56528381184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77699.56528381184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288.7663981416319</v>
      </c>
      <c r="L346" s="444">
        <f t="shared" ca="1" si="28"/>
        <v>69592.701952133284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69592.701952133284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254.98780092630457</v>
      </c>
      <c r="L347" s="444">
        <f t="shared" ca="1" si="28"/>
        <v>61452.060023239406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61452.060023239406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221.06845955591342</v>
      </c>
      <c r="L348" s="444">
        <f t="shared" ca="1" si="28"/>
        <v>53277.498752975138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53277.498752975138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187.00778759647898</v>
      </c>
      <c r="L349" s="444">
        <f t="shared" ca="1" si="28"/>
        <v>45068.876810751433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45068.876810751433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152.80519617054688</v>
      </c>
      <c r="L350" s="444">
        <f t="shared" ca="1" si="28"/>
        <v>36826.0522771018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36826.0522771018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118.46009394700674</v>
      </c>
      <c r="L351" s="444">
        <f t="shared" ca="1" si="28"/>
        <v>28548.882641228625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28548.882641228625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83.971887130868495</v>
      </c>
      <c r="L352" s="444">
        <f t="shared" ca="1" si="28"/>
        <v>20237.224798539308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20237.224798539308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49.339979452996346</v>
      </c>
      <c r="L353" s="444">
        <f t="shared" ca="1" si="28"/>
        <v>11890.935048172119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11890.935048172119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14.563772159799727</v>
      </c>
      <c r="L354" s="444">
        <f t="shared" ca="1" si="28"/>
        <v>3509.8690905117346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3509.8690905117346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-20.35733599711854</v>
      </c>
      <c r="L355" s="444">
        <f t="shared" ca="1" si="28"/>
        <v>-4906.1179753055685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-4906.1179753055685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-55.423948771357296</v>
      </c>
      <c r="L356" s="444">
        <f t="shared" ca="1" si="28"/>
        <v>-13357.171653897109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-13357.171653897109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-90.636672432155379</v>
      </c>
      <c r="L357" s="444">
        <f t="shared" ca="1" si="28"/>
        <v>-21843.438056149447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-21843.438056149447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-125.99611577487345</v>
      </c>
      <c r="L358" s="444">
        <f t="shared" ca="1" si="28"/>
        <v>-30365.063901744503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-30365.063901744503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-161.50289013151954</v>
      </c>
      <c r="L359" s="444">
        <f t="shared" ca="1" si="28"/>
        <v>-38922.196521696205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-38922.196521696205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-197.15760938131828</v>
      </c>
      <c r="L360" s="444">
        <f t="shared" ca="1" si="28"/>
        <v>-47514.983860897708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-47514.983860897708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-232.96088996132454</v>
      </c>
      <c r="L361" s="444">
        <f t="shared" ca="1" si="28"/>
        <v>-56143.574480679214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-56143.574480679214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-268.9133508770808</v>
      </c>
      <c r="L362" s="444">
        <f t="shared" ca="1" si="28"/>
        <v>-64808.117561376479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-64808.117561376479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-305.0156137133194</v>
      </c>
      <c r="L363" s="444">
        <f t="shared" ca="1" si="28"/>
        <v>-73508.762904909978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-73508.762904909978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-341.26830264470902</v>
      </c>
      <c r="L364" s="444">
        <f t="shared" ca="1" si="28"/>
        <v>-82245.660937374865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-82245.660937374865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-377.67204444664605</v>
      </c>
      <c r="L365" s="444">
        <f t="shared" ca="1" si="28"/>
        <v>-91018.962711641696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-91018.962711641696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-414.22746850609116</v>
      </c>
      <c r="L366" s="444">
        <f t="shared" ca="1" si="28"/>
        <v>-99828.819909967977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-99828.819909967977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-450.93520683245072</v>
      </c>
      <c r="L367" s="444">
        <f t="shared" ca="1" si="28"/>
        <v>-108675.38484662061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-108675.38484662061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-487.79589406850329</v>
      </c>
      <c r="L368" s="444">
        <f t="shared" ca="1" si="28"/>
        <v>-117558.8104705093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-117558.8104705093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-524.8101675013728</v>
      </c>
      <c r="L369" s="444">
        <f t="shared" ca="1" si="28"/>
        <v>-126479.25036783086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-126479.25036783086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-561.97866707354603</v>
      </c>
      <c r="L370" s="444">
        <f t="shared" ca="1" si="28"/>
        <v>-135436.85876472457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-135436.85876472457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-599.30203539393642</v>
      </c>
      <c r="L371" s="444">
        <f t="shared" ca="1" si="28"/>
        <v>-144431.79052993871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-144431.79052993871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-636.78091774899531</v>
      </c>
      <c r="L372" s="444">
        <f t="shared" ca="1" si="28"/>
        <v>-153464.20117750787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-153464.20117750787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-674.41596211386684</v>
      </c>
      <c r="L373" s="444">
        <f t="shared" ca="1" si="28"/>
        <v>-162534.24686944191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-162534.24686944191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-712.20781916359203</v>
      </c>
      <c r="L374" s="444">
        <f t="shared" ca="1" si="28"/>
        <v>-171642.08441842569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-171642.08441842569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-750.15714228435775</v>
      </c>
      <c r="L375" s="444">
        <f t="shared" ca="1" si="28"/>
        <v>-180787.87129053022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-180787.87129053022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-788.26458758479339</v>
      </c>
      <c r="L376" s="444">
        <f t="shared" ca="1" si="28"/>
        <v>-189971.7656079352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-189971.7656079352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-826.53081390731404</v>
      </c>
      <c r="L377" s="444">
        <f t="shared" ca="1" si="28"/>
        <v>-199193.92615166269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-199193.92615166269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-864.95648283951198</v>
      </c>
      <c r="L378" s="444">
        <f t="shared" ca="1" si="28"/>
        <v>-208454.51236432238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-208454.51236432238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-903.54225872559391</v>
      </c>
      <c r="L379" s="444">
        <f t="shared" ca="1" si="28"/>
        <v>-217753.68435286815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-217753.68435286815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-942.28880867786791</v>
      </c>
      <c r="L380" s="444">
        <f t="shared" ca="1" si="28"/>
        <v>-227091.6028913662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-227091.6028913662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-981.19680258827657</v>
      </c>
      <c r="L381" s="444">
        <f t="shared" ca="1" si="28"/>
        <v>-236468.42942377465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-236468.42942377465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-1020.2669131399784</v>
      </c>
      <c r="L382" s="444">
        <f t="shared" ca="1" si="28"/>
        <v>-245884.32606673482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-245884.32606673482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-1059.4998158189792</v>
      </c>
      <c r="L383" s="444">
        <f t="shared" ca="1" si="28"/>
        <v>-255339.45561237397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-255339.45561237397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-1098.8961889258092</v>
      </c>
      <c r="L384" s="444">
        <f t="shared" ca="1" si="28"/>
        <v>-264833.98153112002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-264833.98153112002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-1138.4567135872508</v>
      </c>
      <c r="L385" s="444">
        <f t="shared" ca="1" si="28"/>
        <v>-274368.06797452748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-274368.06797452748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-1178.1820737681153</v>
      </c>
      <c r="L386" s="444">
        <f t="shared" ca="1" si="28"/>
        <v>-283941.87977811578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-283941.87977811578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-1218.0729562830666</v>
      </c>
      <c r="L387" s="444">
        <f t="shared" ca="1" si="28"/>
        <v>-293555.58246421901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-293555.58246421901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-1258.1300508084967</v>
      </c>
      <c r="L388" s="444">
        <f t="shared" ca="1" si="28"/>
        <v>-303209.34224484768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-303209.34224484768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-1298.3540498944494</v>
      </c>
      <c r="L389" s="444">
        <f t="shared" ca="1" si="28"/>
        <v>-312903.3260245623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-312903.3260245623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-1338.7456489765937</v>
      </c>
      <c r="L390" s="444">
        <f t="shared" ca="1" si="28"/>
        <v>-322637.70140335907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-322637.70140335907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-1379.305546388247</v>
      </c>
      <c r="L391" s="444">
        <f t="shared" ca="1" si="28"/>
        <v>-332412.63667956751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-332412.63667956751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-1420.0344433724488</v>
      </c>
      <c r="L392" s="444">
        <f t="shared" ca="1" si="28"/>
        <v>-342228.30085276015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-342228.30085276015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-1460.9330440940846</v>
      </c>
      <c r="L393" s="444">
        <f t="shared" ca="1" si="28"/>
        <v>-352084.8636266744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-352084.8636266744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-1502.0020556520608</v>
      </c>
      <c r="L394" s="444">
        <f t="shared" ca="1" si="28"/>
        <v>-361982.49541214661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-361982.49541214661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-1543.2421880915283</v>
      </c>
      <c r="L395" s="444">
        <f t="shared" ca="1" si="28"/>
        <v>-371921.3673300583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-371921.3673300583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-1584.6541544161603</v>
      </c>
      <c r="L396" s="444">
        <f t="shared" ca="1" si="28"/>
        <v>-381901.65121429466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-381901.65121429466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-1626.2386706004786</v>
      </c>
      <c r="L397" s="444">
        <f t="shared" ca="1" si="28"/>
        <v>-391923.5196147153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-391923.5196147153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-1667.9964556022312</v>
      </c>
      <c r="L398" s="444">
        <f t="shared" ca="1" si="28"/>
        <v>-401987.14580013772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-401987.14580013772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-1709.9282313748247</v>
      </c>
      <c r="L399" s="444">
        <f t="shared" ca="1" si="28"/>
        <v>-412092.70376133273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-412092.70376133273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-1752.0347228798037</v>
      </c>
      <c r="L400" s="444">
        <f t="shared" ca="1" si="28"/>
        <v>-422240.36821403273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-422240.36821403273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-1794.316658099387</v>
      </c>
      <c r="L401" s="444">
        <f t="shared" ca="1" si="28"/>
        <v>-432430.31460195233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-432430.31460195233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-1836.774768049052</v>
      </c>
      <c r="L402" s="444">
        <f t="shared" ca="1" si="28"/>
        <v>-442662.71909982158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-442662.71909982158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-1879.4097867901737</v>
      </c>
      <c r="L403" s="444">
        <f t="shared" ca="1" si="28"/>
        <v>-452937.75861643197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-452937.75861643197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-1922.2224514427173</v>
      </c>
      <c r="L404" s="444">
        <f t="shared" ca="1" si="28"/>
        <v>-463255.61079769488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-463255.61079769488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-1965.2135021979791</v>
      </c>
      <c r="L405" s="444">
        <f t="shared" ca="1" si="28"/>
        <v>-473616.45402971306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-473616.45402971306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-2008.3836823313884</v>
      </c>
      <c r="L406" s="444">
        <f t="shared" ca="1" si="28"/>
        <v>-484020.4674418646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-484020.4674418646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-2051.7337382153537</v>
      </c>
      <c r="L407" s="444">
        <f t="shared" ca="1" si="28"/>
        <v>-494467.83090990013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-494467.83090990013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-2095.264419332168</v>
      </c>
      <c r="L408" s="444">
        <f t="shared" ca="1" si="28"/>
        <v>-504958.72505905246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-504958.72505905246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-2138.9764782869693</v>
      </c>
      <c r="L409" s="444">
        <f t="shared" ca="1" si="28"/>
        <v>-515493.33126715961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-515493.33126715961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-2182.8706708207492</v>
      </c>
      <c r="L410" s="444">
        <f t="shared" ca="1" si="28"/>
        <v>-526071.83166780055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-526071.83166780055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-2226.9477558234198</v>
      </c>
      <c r="L411" s="444">
        <f t="shared" ca="1" si="28"/>
        <v>-536694.40915344411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-536694.40915344411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-2271.2084953469343</v>
      </c>
      <c r="L412" s="444">
        <f t="shared" ca="1" si="28"/>
        <v>-547361.24737861124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-547361.24737861124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-2315.6536546184643</v>
      </c>
      <c r="L413" s="444">
        <f t="shared" ca="1" si="28"/>
        <v>-558072.53076304984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-558072.53076304984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-2360.284002053625</v>
      </c>
      <c r="L414" s="444">
        <f t="shared" ca="1" si="28"/>
        <v>-568828.44449492369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-568828.44449492369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-2405.1003092697661</v>
      </c>
      <c r="L415" s="444">
        <f t="shared" ca="1" si="28"/>
        <v>-579629.17453401361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-579629.17453401361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-2450.1033510993075</v>
      </c>
      <c r="L416" s="444">
        <f t="shared" ca="1" si="28"/>
        <v>-590474.90761493309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-590474.90761493309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-2495.2939056031387</v>
      </c>
      <c r="L417" s="444">
        <f t="shared" ca="1" si="28"/>
        <v>-601365.83125035639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-601365.83125035639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-2540.6727540840689</v>
      </c>
      <c r="L418" s="444">
        <f t="shared" ca="1" si="28"/>
        <v>-612302.13373426069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-612302.13373426069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-2586.240681100337</v>
      </c>
      <c r="L419" s="444">
        <f t="shared" ca="1" si="28"/>
        <v>-623284.00414518116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-623284.00414518116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-2631.9984744791723</v>
      </c>
      <c r="L420" s="444">
        <f t="shared" ca="1" si="28"/>
        <v>-634311.63234948053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-634311.63234948053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-2677.9469253304196</v>
      </c>
      <c r="L421" s="444">
        <f t="shared" ca="1" si="28"/>
        <v>-645385.20900463115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-645385.20900463115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-2724.086828060214</v>
      </c>
      <c r="L422" s="444">
        <f t="shared" ca="1" si="28"/>
        <v>-656504.92556251155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-656504.92556251155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-2770.4189803847157</v>
      </c>
      <c r="L423" s="444">
        <f t="shared" ca="1" si="28"/>
        <v>-667670.97427271644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-667670.97427271644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-2816.9441833439028</v>
      </c>
      <c r="L424" s="444">
        <f t="shared" ca="1" si="28"/>
        <v>-678883.54818588053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-678883.54818588053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-2863.6632413154198</v>
      </c>
      <c r="L425" s="444">
        <f t="shared" ca="1" si="28"/>
        <v>-690142.84115701611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-690142.84115701611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-2910.5769620284846</v>
      </c>
      <c r="L426" s="444">
        <f t="shared" ca="1" si="28"/>
        <v>-701449.04784886481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-701449.04784886481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-2957.686156577854</v>
      </c>
      <c r="L427" s="444">
        <f t="shared" ca="1" si="28"/>
        <v>-712802.36373526289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-712802.36373526289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-3004.9916394378461</v>
      </c>
      <c r="L428" s="444">
        <f t="shared" ca="1" si="28"/>
        <v>-724202.98510452092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-724202.98510452092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-3052.4942284764211</v>
      </c>
      <c r="L429" s="444">
        <f t="shared" ca="1" si="28"/>
        <v>-735651.10906281753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-735651.10906281753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-3100.1947449693239</v>
      </c>
      <c r="L430" s="444">
        <f t="shared" ca="1" si="28"/>
        <v>-747146.93353760708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-747146.93353760708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-3148.0940136142804</v>
      </c>
      <c r="L431" s="444">
        <f t="shared" ca="1" si="28"/>
        <v>-758690.65728104149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-758690.65728104149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-3196.192862545257</v>
      </c>
      <c r="L432" s="444">
        <f t="shared" ca="1" si="28"/>
        <v>-770282.47987340693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-770282.47987340693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-3244.4921233467794</v>
      </c>
      <c r="L433" s="444">
        <f t="shared" ca="1" si="28"/>
        <v>-781922.60172657389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-781922.60172657389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-3292.9926310683086</v>
      </c>
      <c r="L434" s="444">
        <f t="shared" ca="1" si="28"/>
        <v>-793611.22408746241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-793611.22408746241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-3341.6952242386774</v>
      </c>
      <c r="L435" s="444">
        <f t="shared" ca="1" si="28"/>
        <v>-805348.54904152127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-805348.54904152127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-3390.6007448805894</v>
      </c>
      <c r="L436" s="444">
        <f t="shared" ca="1" si="28"/>
        <v>-817134.77951622207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-817134.77951622207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-3439.7100385251761</v>
      </c>
      <c r="L437" s="444">
        <f t="shared" ca="1" si="28"/>
        <v>-828970.11928456742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-828970.11928456742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-3489.0239542266145</v>
      </c>
      <c r="L438" s="444">
        <f t="shared" ca="1" si="28"/>
        <v>-840854.77296861424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-840854.77296861424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-3538.5433445768103</v>
      </c>
      <c r="L439" s="444">
        <f t="shared" ca="1" si="28"/>
        <v>-852788.94604301127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-852788.94604301127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-3588.269065720131</v>
      </c>
      <c r="L440" s="444">
        <f t="shared" ca="1" si="28"/>
        <v>-864772.84483855159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-864772.84483855159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-3638.2019773682155</v>
      </c>
      <c r="L441" s="444">
        <f t="shared" ca="1" si="28"/>
        <v>-876806.67654573999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-876806.67654573999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-3688.3429428148338</v>
      </c>
      <c r="L442" s="444">
        <f t="shared" ca="1" si="28"/>
        <v>-888890.64921837498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-888890.64921837498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-3738.6928289508132</v>
      </c>
      <c r="L443" s="444">
        <f t="shared" ca="1" si="28"/>
        <v>-901024.97177714598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-901024.97177714598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-3789.2525062790255</v>
      </c>
      <c r="L444" s="444">
        <f t="shared" ca="1" si="28"/>
        <v>-913209.8540132452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-913209.8540132452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-3840.0228489294391</v>
      </c>
      <c r="L445" s="444">
        <f t="shared" ca="1" si="28"/>
        <v>-925445.50659199478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-925445.50659199478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-3891.0047346742294</v>
      </c>
      <c r="L446" s="444">
        <f t="shared" ca="1" si="28"/>
        <v>-937732.1410564892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-937732.1410564892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-3942.1990449429559</v>
      </c>
      <c r="L447" s="444">
        <f t="shared" ca="1" si="28"/>
        <v>-950069.96983125235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-950069.96983125235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-3993.6066648378023</v>
      </c>
      <c r="L448" s="444">
        <f t="shared" ca="1" si="28"/>
        <v>-962459.20622591034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-962459.20622591034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-4045.2284831488773</v>
      </c>
      <c r="L449" s="444">
        <f t="shared" ca="1" si="28"/>
        <v>-974900.06443887937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-974900.06443887937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-4097.0653923695818</v>
      </c>
      <c r="L450" s="444">
        <f t="shared" ca="1" si="28"/>
        <v>-987392.75956106919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-987392.75956106919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-4149.1182887120385</v>
      </c>
      <c r="L451" s="444">
        <f t="shared" ca="1" si="28"/>
        <v>-999937.50757960137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-999937.50757960137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-4201.3880721225896</v>
      </c>
      <c r="L452" s="444">
        <f t="shared" ca="1" si="28"/>
        <v>-1012534.5253815441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-1012534.5253815441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-4253.8756462973506</v>
      </c>
      <c r="L453" s="444">
        <f t="shared" ca="1" si="28"/>
        <v>-1025184.0307576617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-1025184.0307576617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-4306.5819186978406</v>
      </c>
      <c r="L454" s="444">
        <f t="shared" ca="1" si="28"/>
        <v>-1037886.2424061797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-1037886.2424061797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-4359.5078005666664</v>
      </c>
      <c r="L455" s="444">
        <f t="shared" ca="1" si="28"/>
        <v>-1050641.3799365666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-1050641.3799365666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-4412.654206943278</v>
      </c>
      <c r="L456" s="444">
        <f t="shared" ca="1" si="28"/>
        <v>-1063449.66387333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-1063449.66387333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-4466.0220566797925</v>
      </c>
      <c r="L457" s="444">
        <f t="shared" ca="1" si="28"/>
        <v>-1076311.3156598299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-1076311.3156598299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-4519.612272456875</v>
      </c>
      <c r="L458" s="444">
        <f t="shared" ca="1" si="28"/>
        <v>-1089226.5576621071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-1089226.5576621071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-4573.4257807996964</v>
      </c>
      <c r="L459" s="444">
        <f t="shared" ca="1" si="28"/>
        <v>-1102195.6131727269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-1102195.6131727269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-4627.4635120939465</v>
      </c>
      <c r="L460" s="444">
        <f t="shared" ca="1" si="28"/>
        <v>-1115218.7064146411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-1115218.7064146411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-4681.7264006019223</v>
      </c>
      <c r="L461" s="444">
        <f t="shared" ca="1" si="28"/>
        <v>-1128296.0625450632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-1128296.0625450632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-4736.2153844786808</v>
      </c>
      <c r="L462" s="444">
        <f t="shared" ca="1" si="28"/>
        <v>-1141427.9076593621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-1141427.9076593621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-4790.9314057882593</v>
      </c>
      <c r="L463" s="444">
        <f t="shared" ca="1" si="28"/>
        <v>-1154614.4687949705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-1154614.4687949705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-4845.8754105199614</v>
      </c>
      <c r="L464" s="444">
        <f t="shared" ca="1" si="28"/>
        <v>-1167855.9739353107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-1167855.9739353107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-4901.0483486047124</v>
      </c>
      <c r="L465" s="444">
        <f t="shared" ca="1" si="28"/>
        <v>-1181152.6520137356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-1181152.6520137356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-4956.4511739314821</v>
      </c>
      <c r="L466" s="444">
        <f t="shared" ca="1" si="28"/>
        <v>-1194504.7329174874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-1194504.7329174874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-5012.0848443637815</v>
      </c>
      <c r="L467" s="444">
        <f t="shared" ca="1" si="28"/>
        <v>-1207912.4474916714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-1207912.4474916714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-5067.9503217562151</v>
      </c>
      <c r="L468" s="444">
        <f t="shared" ca="1" si="28"/>
        <v>-1221376.0275432479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-1221376.0275432479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-5124.0485719711169</v>
      </c>
      <c r="L469" s="444">
        <f t="shared" ca="1" si="28"/>
        <v>-1234895.7058450391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-1234895.7058450391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-5180.3805648952466</v>
      </c>
      <c r="L470" s="444">
        <f t="shared" ca="1" si="28"/>
        <v>-1248471.7161397545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-1248471.7161397545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-5236.947274456561</v>
      </c>
      <c r="L471" s="444">
        <f t="shared" ca="1" si="28"/>
        <v>-1262104.2931440312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-1262104.2931440312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-5293.7496786410475</v>
      </c>
      <c r="L472" s="444">
        <f t="shared" ca="1" si="28"/>
        <v>-1275793.6725524925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-1275793.6725524925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-5350.7887595096363</v>
      </c>
      <c r="L473" s="444">
        <f t="shared" ca="1" si="28"/>
        <v>-1289540.0910418222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-1289540.0910418222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-5408.0655032151762</v>
      </c>
      <c r="L474" s="444">
        <f t="shared" ca="1" si="28"/>
        <v>-1303343.7862748576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-1303343.7862748576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-5465.5809000194904</v>
      </c>
      <c r="L475" s="444">
        <f t="shared" ca="1" si="28"/>
        <v>-1317204.9969046973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-1317204.9969046973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-5523.3359443104891</v>
      </c>
      <c r="L476" s="444">
        <f t="shared" ca="1" si="28"/>
        <v>-1331123.962578828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-1331123.962578828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-5581.3316346193669</v>
      </c>
      <c r="L477" s="444">
        <f t="shared" ca="1" si="28"/>
        <v>-1345100.9239432674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-1345100.9239432674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-5639.5689736378654</v>
      </c>
      <c r="L478" s="444">
        <f t="shared" ca="1" si="28"/>
        <v>-1359136.1226467255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-1359136.1226467255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-5698.0489682356074</v>
      </c>
      <c r="L479" s="444">
        <f t="shared" ca="1" si="28"/>
        <v>-1373229.8013447812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-1373229.8013447812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-5756.7726294775057</v>
      </c>
      <c r="L480" s="444">
        <f t="shared" ca="1" si="28"/>
        <v>-1387382.2037040789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-1387382.2037040789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-5815.7409726412461</v>
      </c>
      <c r="L481" s="444">
        <f t="shared" ca="1" si="28"/>
        <v>-1401593.5744065403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-1401593.5744065403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-5874.9550172348354</v>
      </c>
      <c r="L482" s="444">
        <f t="shared" ca="1" si="28"/>
        <v>-1415864.1591535953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-1415864.1591535953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-5934.4157870142317</v>
      </c>
      <c r="L483" s="444">
        <f t="shared" ca="1" si="28"/>
        <v>-1430194.2046704297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-1430194.2046704297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-5994.1243100010415</v>
      </c>
      <c r="L484" s="444">
        <f t="shared" ca="1" si="28"/>
        <v>-1444583.9587102509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-1444583.9587102509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-6054.0816185002959</v>
      </c>
      <c r="L485" s="444">
        <f t="shared" ca="1" si="28"/>
        <v>-1459033.6700585715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-1459033.6700585715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-6114.2887491182983</v>
      </c>
      <c r="L486" s="444">
        <f t="shared" ca="1" si="28"/>
        <v>-1473543.58853751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-1473543.58853751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-6174.7467427805423</v>
      </c>
      <c r="L487" s="444">
        <f t="shared" ca="1" si="28"/>
        <v>-1488113.9650101108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-1488113.9650101108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-6235.4566447497118</v>
      </c>
      <c r="L488" s="444">
        <f t="shared" ca="1" si="28"/>
        <v>-1502745.0513846807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-1502745.0513846807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-6296.4195046437535</v>
      </c>
      <c r="L489" s="444">
        <f t="shared" ca="1" si="28"/>
        <v>-1517437.1006191445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-1517437.1006191445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-6357.6363764540192</v>
      </c>
      <c r="L490" s="444">
        <f t="shared" ca="1" si="28"/>
        <v>-1532190.3667254187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-1532190.3667254187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-6419.1083185634952</v>
      </c>
      <c r="L491" s="444">
        <f t="shared" ca="1" si="28"/>
        <v>-1547005.1047738024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-1547005.1047738024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-6480.8363937650938</v>
      </c>
      <c r="L492" s="444">
        <f t="shared" ca="1" si="28"/>
        <v>-1561881.5708973878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-1561881.5708973878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-6542.8216692800333</v>
      </c>
      <c r="L493" s="444">
        <f t="shared" ca="1" si="28"/>
        <v>-1576820.0222964881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-1576820.0222964881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-6605.0652167762846</v>
      </c>
      <c r="L494" s="444">
        <f t="shared" ca="1" si="28"/>
        <v>-1591820.7172430845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-1591820.7172430845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-6667.5681123871027</v>
      </c>
      <c r="L495" s="444">
        <f t="shared" ca="1" si="28"/>
        <v>-1606883.9150852917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-1606883.9150852917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-6730.3314367296325</v>
      </c>
      <c r="L496" s="444">
        <f t="shared" ca="1" si="28"/>
        <v>-1622009.8762518414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-1622009.8762518414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-6793.3562749235898</v>
      </c>
      <c r="L497" s="444">
        <f t="shared" ca="1" si="28"/>
        <v>-1637198.8622565852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-1637198.8622565852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-6856.6437166100213</v>
      </c>
      <c r="L498" s="444">
        <f t="shared" ca="1" si="28"/>
        <v>-1652451.1357030154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-1652451.1357030154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-6920.1948559701477</v>
      </c>
      <c r="L499" s="444">
        <f t="shared" ca="1" si="28"/>
        <v>-1667766.9602888057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-1667766.9602888057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-6984.0107917442738</v>
      </c>
      <c r="L500" s="444">
        <f t="shared" ca="1" si="28"/>
        <v>-1683146.6008103702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-1683146.6008103702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-7048.0926272507932</v>
      </c>
      <c r="L501" s="444">
        <f t="shared" ca="1" si="28"/>
        <v>-1698590.3231674412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-1698590.3231674412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-7112.441470405257</v>
      </c>
      <c r="L502" s="444">
        <f t="shared" ca="1" si="28"/>
        <v>-1714098.3943676667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-1714098.3943676667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-7177.0584337395276</v>
      </c>
      <c r="L503" s="444">
        <f t="shared" ca="1" si="28"/>
        <v>-1729671.0825312263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-1729671.0825312263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-7241.9446344210282</v>
      </c>
      <c r="L504" s="444">
        <f t="shared" ca="1" si="28"/>
        <v>-1745308.6568954675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-1745308.6568954675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-7307.1011942720324</v>
      </c>
      <c r="L505" s="444">
        <f t="shared" ca="1" si="28"/>
        <v>-1761011.3878195598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-1761011.3878195598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-7372.5292397890835</v>
      </c>
      <c r="L506" s="444">
        <f t="shared" ca="1" si="28"/>
        <v>-1776779.5467891691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-1776779.5467891691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-7438.229902162454</v>
      </c>
      <c r="L507" s="444">
        <f t="shared" ca="1" si="28"/>
        <v>-1792613.4064211517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-1792613.4064211517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-7504.2043172957156</v>
      </c>
      <c r="L508" s="444">
        <f t="shared" ca="1" si="28"/>
        <v>-1808513.2404682676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-1808513.2404682676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-7570.4536258253656</v>
      </c>
      <c r="L509" s="444">
        <f t="shared" ca="1" si="28"/>
        <v>-1824479.3238239132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-1824479.3238239132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-7636.9789731405554</v>
      </c>
      <c r="L510" s="444">
        <f t="shared" ca="1" si="28"/>
        <v>-1840511.9325268739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-1840511.9325268739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-7703.781509402892</v>
      </c>
      <c r="L511" s="444">
        <f t="shared" ca="1" si="28"/>
        <v>-1856611.343766097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-1856611.343766097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-7770.8623895663213</v>
      </c>
      <c r="L512" s="444">
        <f t="shared" ca="1" si="28"/>
        <v>-1872777.8358854835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-1872777.8358854835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-7838.2227733970985</v>
      </c>
      <c r="L513" s="444">
        <f t="shared" ca="1" si="28"/>
        <v>-1889011.6883887008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-1889011.6883887008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-7905.8638254938387</v>
      </c>
      <c r="L514" s="444">
        <f t="shared" ca="1" si="28"/>
        <v>-1905313.1819440147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-1905313.1819440147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-7973.786715307645</v>
      </c>
      <c r="L515" s="444">
        <f t="shared" ca="1" si="28"/>
        <v>-1921682.5983891427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-1921682.5983891427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-8041.9926171623438</v>
      </c>
      <c r="L516" s="444">
        <f t="shared" ca="1" si="28"/>
        <v>-1938120.2207361253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-1938120.2207361253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-8110.4827102747722</v>
      </c>
      <c r="L517" s="444">
        <f t="shared" ca="1" si="28"/>
        <v>-1954626.3331762203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-1954626.3331762203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-8179.2581787751678</v>
      </c>
      <c r="L518" s="444">
        <f t="shared" ref="L518:L772" ca="1" si="54">I518-J518+K518</f>
        <v>-1971201.2210848157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-1971201.2210848157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-8248.3202117276487</v>
      </c>
      <c r="L519" s="444">
        <f t="shared" ca="1" si="54"/>
        <v>-1987845.1710263635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-1987845.1710263635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-8317.6700031507644</v>
      </c>
      <c r="L520" s="444">
        <f t="shared" ca="1" si="54"/>
        <v>-2004558.4707593345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-2004558.4707593345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-8387.308752038145</v>
      </c>
      <c r="L521" s="444">
        <f t="shared" ca="1" si="54"/>
        <v>-2021341.4092411927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-2021341.4092411927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-8457.2376623792206</v>
      </c>
      <c r="L522" s="444">
        <f t="shared" ca="1" si="54"/>
        <v>-2038194.2766333921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-2038194.2766333921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-8527.4579431800503</v>
      </c>
      <c r="L523" s="444">
        <f t="shared" ca="1" si="54"/>
        <v>-2055117.3643063924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-2055117.3643063924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-8597.9708084842187</v>
      </c>
      <c r="L524" s="444">
        <f t="shared" ca="1" si="54"/>
        <v>-2072110.9648446967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-2072110.9648446967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-8668.7774773938218</v>
      </c>
      <c r="L525" s="444">
        <f t="shared" ca="1" si="54"/>
        <v>-2089175.3720519107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-2089175.3720519107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-8739.8791740905453</v>
      </c>
      <c r="L526" s="444">
        <f t="shared" ca="1" si="54"/>
        <v>-2106310.8809558214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-2106310.8809558214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-8811.2771278568398</v>
      </c>
      <c r="L527" s="444">
        <f t="shared" ca="1" si="54"/>
        <v>-2123517.7878134986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-2123517.7878134986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-8882.9725730971622</v>
      </c>
      <c r="L528" s="444">
        <f t="shared" ca="1" si="54"/>
        <v>-2140796.3901164164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-2140796.3901164164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-8954.9667493593206</v>
      </c>
      <c r="L529" s="444">
        <f t="shared" ca="1" si="54"/>
        <v>-2158146.9865955962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-2158146.9865955962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-9027.2609013559031</v>
      </c>
      <c r="L530" s="444">
        <f t="shared" ca="1" si="54"/>
        <v>-2175569.8772267727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-2175569.8772267727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-9099.8562789858042</v>
      </c>
      <c r="L531" s="444">
        <f t="shared" ca="1" si="54"/>
        <v>-2193065.3632355789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-2193065.3632355789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-9172.7541373558306</v>
      </c>
      <c r="L532" s="444">
        <f t="shared" ca="1" si="54"/>
        <v>-2210633.7471027551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-2210633.7471027551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-9245.955736802398</v>
      </c>
      <c r="L533" s="444">
        <f t="shared" ca="1" si="54"/>
        <v>-2228275.332569378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-2228275.332569378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-9319.4623429133262</v>
      </c>
      <c r="L534" s="444">
        <f t="shared" ca="1" si="54"/>
        <v>-2245990.4246421116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-2245990.4246421116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-9393.2752265497165</v>
      </c>
      <c r="L535" s="444">
        <f t="shared" ca="1" si="54"/>
        <v>-2263779.3295984818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-2263779.3295984818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-9467.3956638679265</v>
      </c>
      <c r="L536" s="444">
        <f t="shared" ca="1" si="54"/>
        <v>-2281642.3549921699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-2281642.3549921699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-9541.8249363416253</v>
      </c>
      <c r="L537" s="444">
        <f t="shared" ca="1" si="54"/>
        <v>-2299579.8096583318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-2299579.8096583318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-9616.5643307839673</v>
      </c>
      <c r="L538" s="444">
        <f t="shared" ca="1" si="54"/>
        <v>-2317592.0037189364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-2317592.0037189364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-9691.6151393698201</v>
      </c>
      <c r="L539" s="444">
        <f t="shared" ca="1" si="54"/>
        <v>-2335679.2485881266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-2335679.2485881266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-9766.9786596581125</v>
      </c>
      <c r="L540" s="444">
        <f t="shared" ca="1" si="54"/>
        <v>-2353841.8569776053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-2353841.8569776053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-9842.6561946142738</v>
      </c>
      <c r="L541" s="444">
        <f t="shared" ca="1" si="54"/>
        <v>-2372080.1429020399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-2372080.1429020399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-9918.6490526327507</v>
      </c>
      <c r="L542" s="444">
        <f t="shared" ca="1" si="54"/>
        <v>-2390394.4216844933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-2390394.4216844933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-9994.9585475596396</v>
      </c>
      <c r="L543" s="444">
        <f t="shared" ca="1" si="54"/>
        <v>-2408785.0099618733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-2408785.0099618733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-10071.585998715391</v>
      </c>
      <c r="L544" s="444">
        <f t="shared" ca="1" si="54"/>
        <v>-2427252.2256904091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-2427252.2256904091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-10148.532730917623</v>
      </c>
      <c r="L545" s="444">
        <f t="shared" ca="1" si="54"/>
        <v>-2445796.3881511469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-2445796.3881511469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-10225.80007450403</v>
      </c>
      <c r="L546" s="444">
        <f t="shared" ca="1" si="54"/>
        <v>-2464417.8179554716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-2464417.8179554716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-10303.389365355382</v>
      </c>
      <c r="L547" s="444">
        <f t="shared" ca="1" si="54"/>
        <v>-2483116.8370506475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-2483116.8370506475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-10381.301944918616</v>
      </c>
      <c r="L548" s="444">
        <f t="shared" ca="1" si="54"/>
        <v>-2501893.7687253864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-2501893.7687253864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-10459.539160230028</v>
      </c>
      <c r="L549" s="444">
        <f t="shared" ca="1" si="54"/>
        <v>-2520748.937615437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-2520748.937615437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-10538.102363938573</v>
      </c>
      <c r="L550" s="444">
        <f t="shared" ca="1" si="54"/>
        <v>-2539682.6697091958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-2539682.6697091958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-10616.992914329234</v>
      </c>
      <c r="L551" s="444">
        <f t="shared" ca="1" si="54"/>
        <v>-2558695.2923533455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-2558695.2923533455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-10696.212175346525</v>
      </c>
      <c r="L552" s="444">
        <f t="shared" ca="1" si="54"/>
        <v>-2577787.1342585124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-2577787.1342585124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-10775.761516618053</v>
      </c>
      <c r="L553" s="444">
        <f t="shared" ca="1" si="54"/>
        <v>-2596958.5255049509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-2596958.5255049509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-10855.642313478214</v>
      </c>
      <c r="L554" s="444">
        <f t="shared" ca="1" si="54"/>
        <v>-2616209.7975482494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-2616209.7975482494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-10935.855946991956</v>
      </c>
      <c r="L555" s="444">
        <f t="shared" ca="1" si="54"/>
        <v>-2635541.2832250618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-2635541.2832250618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-11016.403803978676</v>
      </c>
      <c r="L556" s="444">
        <f t="shared" ca="1" si="54"/>
        <v>-2654953.3167588608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-2654953.3167588608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-11097.287277036172</v>
      </c>
      <c r="L557" s="444">
        <f t="shared" ca="1" si="54"/>
        <v>-2674446.2337657176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-2674446.2337657176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-11178.507764564742</v>
      </c>
      <c r="L558" s="444">
        <f t="shared" ca="1" si="54"/>
        <v>-2694020.3712601028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-2694020.3712601028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-11260.066670791346</v>
      </c>
      <c r="L559" s="444">
        <f t="shared" ca="1" si="54"/>
        <v>-2713676.0676607145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-2713676.0676607145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-11341.965405793895</v>
      </c>
      <c r="L560" s="444">
        <f t="shared" ca="1" si="54"/>
        <v>-2733413.6627963288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-2733413.6627963288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-11424.205385525622</v>
      </c>
      <c r="L561" s="444">
        <f t="shared" ca="1" si="54"/>
        <v>-2753233.4979116749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-2753233.4979116749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-11506.788031839564</v>
      </c>
      <c r="L562" s="444">
        <f t="shared" ca="1" si="54"/>
        <v>-2773135.9156733351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-2773135.9156733351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-11589.714772513147</v>
      </c>
      <c r="L563" s="444">
        <f t="shared" ca="1" si="54"/>
        <v>-2793121.2601756686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-2793121.2601756686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-11672.987041272871</v>
      </c>
      <c r="L564" s="444">
        <f t="shared" ca="1" si="54"/>
        <v>-2813189.8769467617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-2813189.8769467617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-11756.606277819092</v>
      </c>
      <c r="L565" s="444">
        <f t="shared" ca="1" si="54"/>
        <v>-2833342.1129544014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-2833342.1129544014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-11840.573927850925</v>
      </c>
      <c r="L566" s="444">
        <f t="shared" ca="1" si="54"/>
        <v>-2853578.3166120728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-2853578.3166120728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-11924.891443091221</v>
      </c>
      <c r="L567" s="444">
        <f t="shared" ca="1" si="54"/>
        <v>-2873898.8377849846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-2873898.8377849846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-12009.560281311688</v>
      </c>
      <c r="L568" s="444">
        <f t="shared" ca="1" si="54"/>
        <v>-2894304.0277961167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-2894304.0277961167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-12094.581906358071</v>
      </c>
      <c r="L569" s="444">
        <f t="shared" ca="1" si="54"/>
        <v>-2914794.2394322953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-2914794.2394322953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-12179.957788175481</v>
      </c>
      <c r="L570" s="444">
        <f t="shared" ca="1" si="54"/>
        <v>-2935369.8269502912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-2935369.8269502912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-12265.689402833797</v>
      </c>
      <c r="L571" s="444">
        <f t="shared" ca="1" si="54"/>
        <v>-2956031.1460829452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-2956031.1460829452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-12351.77823255319</v>
      </c>
      <c r="L572" s="444">
        <f t="shared" ca="1" si="54"/>
        <v>-2976778.5540453186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-2976778.5540453186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-12438.225765729745</v>
      </c>
      <c r="L573" s="444">
        <f t="shared" ca="1" si="54"/>
        <v>-2997612.4095408688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-2997612.4095408688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-12525.033496961205</v>
      </c>
      <c r="L574" s="444">
        <f t="shared" ca="1" si="54"/>
        <v>-3018533.0727676502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-3018533.0727676502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-12612.202927072794</v>
      </c>
      <c r="L575" s="444">
        <f t="shared" ca="1" si="54"/>
        <v>-3039540.9054245437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-3039540.9054245437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-12699.735563143184</v>
      </c>
      <c r="L576" s="444">
        <f t="shared" ca="1" si="54"/>
        <v>-3060636.2707175072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-3060636.2707175072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-12787.632918530531</v>
      </c>
      <c r="L577" s="444">
        <f t="shared" ca="1" si="54"/>
        <v>-3081819.5333658583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-3081819.5333658583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-12875.89651289866</v>
      </c>
      <c r="L578" s="444">
        <f t="shared" ca="1" si="54"/>
        <v>-3103091.0596085773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-3103091.0596085773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-12964.527872243323</v>
      </c>
      <c r="L579" s="444">
        <f t="shared" ca="1" si="54"/>
        <v>-3124451.2172106411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-3124451.2172106411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-13053.52852891859</v>
      </c>
      <c r="L580" s="444">
        <f t="shared" ca="1" si="54"/>
        <v>-3145900.3754693801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-3145900.3754693801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-13142.900021663336</v>
      </c>
      <c r="L581" s="444">
        <f t="shared" ca="1" si="54"/>
        <v>-3167438.9052208639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-3167438.9052208639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-13232.643895627851</v>
      </c>
      <c r="L582" s="444">
        <f t="shared" ca="1" si="54"/>
        <v>-3189067.1788463122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-3189067.1788463122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-13322.761702400552</v>
      </c>
      <c r="L583" s="444">
        <f t="shared" ca="1" si="54"/>
        <v>-3210785.5702785333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-3210785.5702785333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-13413.255000034807</v>
      </c>
      <c r="L584" s="444">
        <f t="shared" ca="1" si="54"/>
        <v>-3232594.4550083885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-3232594.4550083885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-13504.125353075869</v>
      </c>
      <c r="L585" s="444">
        <f t="shared" ca="1" si="54"/>
        <v>-3254494.2100912849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-3254494.2100912849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-13595.374332587939</v>
      </c>
      <c r="L586" s="444">
        <f t="shared" ca="1" si="54"/>
        <v>-3276485.2141536935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-3276485.2141536935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-13687.003516181308</v>
      </c>
      <c r="L587" s="444">
        <f t="shared" ca="1" si="54"/>
        <v>-3298567.8473996953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-3298567.8473996953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-13779.014488039651</v>
      </c>
      <c r="L588" s="444">
        <f t="shared" ca="1" si="54"/>
        <v>-3320742.4916175553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-3320742.4916175553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-13871.408838947398</v>
      </c>
      <c r="L589" s="444">
        <f t="shared" ca="1" si="54"/>
        <v>-3343009.530186323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-3343009.530186323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-13964.188166317263</v>
      </c>
      <c r="L590" s="444">
        <f t="shared" ca="1" si="54"/>
        <v>-3365369.3480824605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-3365369.3480824605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-14057.354074217837</v>
      </c>
      <c r="L591" s="444">
        <f t="shared" ca="1" si="54"/>
        <v>-3387822.3318864987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-3387822.3318864987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-14150.908173401329</v>
      </c>
      <c r="L592" s="444">
        <f t="shared" ca="1" si="54"/>
        <v>-3410368.8697897205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-3410368.8697897205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-14244.852081331421</v>
      </c>
      <c r="L593" s="444">
        <f t="shared" ca="1" si="54"/>
        <v>-3433009.3516008724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-3433009.3516008724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-14339.18742221122</v>
      </c>
      <c r="L594" s="444">
        <f t="shared" ca="1" si="54"/>
        <v>-3455744.1687529041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-3455744.1687529041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-14433.915827011353</v>
      </c>
      <c r="L595" s="444">
        <f t="shared" ca="1" si="54"/>
        <v>-3478573.7143097357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-3478573.7143097357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-14529.03893349815</v>
      </c>
      <c r="L596" s="444">
        <f t="shared" ca="1" si="54"/>
        <v>-3501498.3829730544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-3501498.3829730544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-14624.558386261979</v>
      </c>
      <c r="L597" s="444">
        <f t="shared" ca="1" si="54"/>
        <v>-3524518.5710891369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-3524518.5710891369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-14720.475836745652</v>
      </c>
      <c r="L598" s="444">
        <f t="shared" ca="1" si="54"/>
        <v>-3547634.6766557028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-3547634.6766557028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-14816.792943273012</v>
      </c>
      <c r="L599" s="444">
        <f t="shared" ca="1" si="54"/>
        <v>-3570847.0993287964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-3570847.0993287964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-14913.511371077569</v>
      </c>
      <c r="L600" s="444">
        <f t="shared" ca="1" si="54"/>
        <v>-3594156.2404296943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-3594156.2404296943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-15010.632792331311</v>
      </c>
      <c r="L601" s="444">
        <f t="shared" ca="1" si="54"/>
        <v>-3617562.502951846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-3617562.502951846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-15108.158886173609</v>
      </c>
      <c r="L602" s="444">
        <f t="shared" ca="1" si="54"/>
        <v>-3641066.2915678401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-3641066.2915678401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-15206.091338740252</v>
      </c>
      <c r="L603" s="444">
        <f t="shared" ca="1" si="54"/>
        <v>-3664668.0126364008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-3664668.0126364008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-15304.431843192589</v>
      </c>
      <c r="L604" s="444">
        <f t="shared" ca="1" si="54"/>
        <v>-3688368.074209414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-3688368.074209414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-15403.182099746811</v>
      </c>
      <c r="L605" s="444">
        <f t="shared" ca="1" si="54"/>
        <v>-3712166.8860389814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-3712166.8860389814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-15502.343815703338</v>
      </c>
      <c r="L606" s="444">
        <f t="shared" ca="1" si="54"/>
        <v>-3736064.8595845052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-3736064.8595845052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-15601.918705476357</v>
      </c>
      <c r="L607" s="444">
        <f t="shared" ca="1" si="54"/>
        <v>-3760062.4080198021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-3760062.4080198021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-15701.908490623427</v>
      </c>
      <c r="L608" s="444">
        <f t="shared" ca="1" si="54"/>
        <v>-3784159.9462402458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-3784159.9462402458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-15802.314899875279</v>
      </c>
      <c r="L609" s="444">
        <f t="shared" ca="1" si="54"/>
        <v>-3808357.8908699416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-3808357.8908699416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-15903.139669165676</v>
      </c>
      <c r="L610" s="444">
        <f t="shared" ca="1" si="54"/>
        <v>-3832656.6602689275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-3832656.6602689275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-16004.384541661448</v>
      </c>
      <c r="L611" s="444">
        <f t="shared" ca="1" si="54"/>
        <v>-3857056.6745404094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-3857056.6745404094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-16106.051267792624</v>
      </c>
      <c r="L612" s="444">
        <f t="shared" ca="1" si="54"/>
        <v>-3881558.3555380222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-3881558.3555380222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-16208.141605282677</v>
      </c>
      <c r="L613" s="444">
        <f t="shared" ca="1" si="54"/>
        <v>-3906162.1268731253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-3906162.1268731253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-16310.657319178941</v>
      </c>
      <c r="L614" s="444">
        <f t="shared" ca="1" si="54"/>
        <v>-3930868.4139221245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-3930868.4139221245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-16413.600181883106</v>
      </c>
      <c r="L615" s="444">
        <f t="shared" ca="1" si="54"/>
        <v>-3955677.6438338282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-3955677.6438338282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-16516.97197318187</v>
      </c>
      <c r="L616" s="444">
        <f t="shared" ca="1" si="54"/>
        <v>-3980590.2455368303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-3980590.2455368303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-16620.774480277712</v>
      </c>
      <c r="L617" s="444">
        <f t="shared" ca="1" si="54"/>
        <v>-4005606.6497469284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-4005606.6497469284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-16725.009497819785</v>
      </c>
      <c r="L618" s="444">
        <f t="shared" ca="1" si="54"/>
        <v>-4030727.2889745687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-4030727.2889745687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-16829.678827934953</v>
      </c>
      <c r="L619" s="444">
        <f t="shared" ca="1" si="54"/>
        <v>-4055952.597532324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-4055952.597532324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-16934.784280258937</v>
      </c>
      <c r="L620" s="444">
        <f t="shared" ca="1" si="54"/>
        <v>-4081283.0115424036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-4081283.0115424036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-17040.3276719676</v>
      </c>
      <c r="L621" s="444">
        <f t="shared" ca="1" si="54"/>
        <v>-4106718.9689441915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-4106718.9689441915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-17146.310827808382</v>
      </c>
      <c r="L622" s="444">
        <f t="shared" ca="1" si="54"/>
        <v>-4132260.9095018203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-4132260.9095018203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-17252.735580131837</v>
      </c>
      <c r="L623" s="444">
        <f t="shared" ca="1" si="54"/>
        <v>-4157909.2748117726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-4157909.2748117726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-17359.603768923305</v>
      </c>
      <c r="L624" s="444">
        <f t="shared" ca="1" si="54"/>
        <v>-4183664.5083105164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-4183664.5083105164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-17466.917241834737</v>
      </c>
      <c r="L625" s="444">
        <f t="shared" ca="1" si="54"/>
        <v>-4209527.0552821718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-4209527.0552821718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-17574.677854216636</v>
      </c>
      <c r="L626" s="444">
        <f t="shared" ca="1" si="54"/>
        <v>-4235497.3628662089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-4235497.3628662089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-17682.887469150122</v>
      </c>
      <c r="L627" s="444">
        <f t="shared" ca="1" si="54"/>
        <v>-4261575.8800651794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-4261575.8800651794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-17791.547957479164</v>
      </c>
      <c r="L628" s="444">
        <f t="shared" ca="1" si="54"/>
        <v>-4287763.0577524789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-4287763.0577524789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-17900.661197842914</v>
      </c>
      <c r="L629" s="444">
        <f t="shared" ca="1" si="54"/>
        <v>-4314059.3486801423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-4314059.3486801423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-18010.229076708179</v>
      </c>
      <c r="L630" s="444">
        <f t="shared" ca="1" si="54"/>
        <v>-4340465.2074866705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-4340465.2074866705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-18120.253488402046</v>
      </c>
      <c r="L631" s="444">
        <f t="shared" ca="1" si="54"/>
        <v>-4366981.0907048928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-4366981.0907048928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-18230.736335144637</v>
      </c>
      <c r="L632" s="444">
        <f t="shared" ca="1" si="54"/>
        <v>-4393607.4567698576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-4393607.4567698576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-18341.679527081993</v>
      </c>
      <c r="L633" s="444">
        <f t="shared" ca="1" si="54"/>
        <v>-4420344.7660267595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-4420344.7660267595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-18453.084982319084</v>
      </c>
      <c r="L634" s="444">
        <f t="shared" ca="1" si="54"/>
        <v>-4447193.4807388987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-4447193.4807388987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-18564.954626952996</v>
      </c>
      <c r="L635" s="444">
        <f t="shared" ca="1" si="54"/>
        <v>-4474154.0650956724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-4474154.0650956724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-18677.290395106218</v>
      </c>
      <c r="L636" s="444">
        <f t="shared" ca="1" si="54"/>
        <v>-4501226.985220599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-4501226.985220599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-18790.094228960079</v>
      </c>
      <c r="L637" s="444">
        <f t="shared" ca="1" si="54"/>
        <v>-4528412.709179379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-4528412.709179379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-18903.368078788331</v>
      </c>
      <c r="L638" s="444">
        <f t="shared" ca="1" si="54"/>
        <v>-4555711.7069879882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-4555711.7069879882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-19017.11390299087</v>
      </c>
      <c r="L639" s="444">
        <f t="shared" ca="1" si="54"/>
        <v>-4583124.4506207993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-4583124.4506207993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-19131.333668127583</v>
      </c>
      <c r="L640" s="444">
        <f t="shared" ca="1" si="54"/>
        <v>-4610651.4140187474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-4610651.4140187474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-19246.029348952365</v>
      </c>
      <c r="L641" s="444">
        <f t="shared" ca="1" si="54"/>
        <v>-4638293.0730975205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-4638293.0730975205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-19361.202928447252</v>
      </c>
      <c r="L642" s="444">
        <f t="shared" ca="1" si="54"/>
        <v>-4666049.9057557881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-4666049.9057557881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-19476.856397856704</v>
      </c>
      <c r="L643" s="444">
        <f t="shared" ca="1" si="54"/>
        <v>-4693922.3918834655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-4693922.3918834655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-19592.991756722025</v>
      </c>
      <c r="L644" s="444">
        <f t="shared" ca="1" si="54"/>
        <v>-4721911.0133700082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-4721911.0133700082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-19709.611012915953</v>
      </c>
      <c r="L645" s="444">
        <f t="shared" ca="1" si="54"/>
        <v>-4750016.2541127447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-4750016.2541127447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-19826.716182677355</v>
      </c>
      <c r="L646" s="444">
        <f t="shared" ca="1" si="54"/>
        <v>-4778238.6000252422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-4778238.6000252422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-19944.309290646095</v>
      </c>
      <c r="L647" s="444">
        <f t="shared" ca="1" si="54"/>
        <v>-4806578.5390457083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-4806578.5390457083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-20062.392369898036</v>
      </c>
      <c r="L648" s="444">
        <f t="shared" ca="1" si="54"/>
        <v>-4835036.5611454267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-4835036.5611454267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-20180.967461980195</v>
      </c>
      <c r="L649" s="444">
        <f t="shared" ca="1" si="54"/>
        <v>-4863613.1583372271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-4863613.1583372271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-20300.036616946032</v>
      </c>
      <c r="L650" s="444">
        <f t="shared" ca="1" si="54"/>
        <v>-4892308.8246839931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-4892308.8246839931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-20419.601893390889</v>
      </c>
      <c r="L651" s="444">
        <f t="shared" ca="1" si="54"/>
        <v>-4921124.0563072041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-4921124.0563072041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-20539.6653584876</v>
      </c>
      <c r="L652" s="444">
        <f t="shared" ca="1" si="54"/>
        <v>-4950059.351395512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-4950059.351395512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-20660.229088022217</v>
      </c>
      <c r="L653" s="444">
        <f t="shared" ca="1" si="54"/>
        <v>-4979115.2102133548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-4979115.2102133548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-20781.295166429896</v>
      </c>
      <c r="L654" s="444">
        <f t="shared" ca="1" si="54"/>
        <v>-5008292.1351096053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-5008292.1351096053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-20902.865686830941</v>
      </c>
      <c r="L655" s="444">
        <f t="shared" ca="1" si="54"/>
        <v>-5037590.6305262567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-5037590.6305262567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-21024.942751066988</v>
      </c>
      <c r="L656" s="444">
        <f t="shared" ca="1" si="54"/>
        <v>-5067011.2030071439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-5067011.2030071439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-21147.52846973735</v>
      </c>
      <c r="L657" s="444">
        <f t="shared" ca="1" si="54"/>
        <v>-5096554.361206702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-5096554.361206702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-21270.62496223551</v>
      </c>
      <c r="L658" s="444">
        <f t="shared" ca="1" si="54"/>
        <v>-5126220.6158987582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-5126220.6158987582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-21394.234356785742</v>
      </c>
      <c r="L659" s="444">
        <f t="shared" ca="1" si="54"/>
        <v>-5156010.4799853647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-5156010.4799853647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-21518.358790479939</v>
      </c>
      <c r="L660" s="444">
        <f t="shared" ca="1" si="54"/>
        <v>-5185924.4685056647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-5185924.4685056647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-21643.000409314522</v>
      </c>
      <c r="L661" s="444">
        <f t="shared" ca="1" si="54"/>
        <v>-5215963.0986447996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-5215963.0986447996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-21768.161368227582</v>
      </c>
      <c r="L662" s="444">
        <f t="shared" ca="1" si="54"/>
        <v>-5246126.8897428475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-5246126.8897428475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-21893.843831136117</v>
      </c>
      <c r="L663" s="444">
        <f t="shared" ca="1" si="54"/>
        <v>-5276416.3633038038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-5276416.3633038038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-22020.049970973436</v>
      </c>
      <c r="L664" s="444">
        <f t="shared" ca="1" si="54"/>
        <v>-5306832.0430045975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-5306832.0430045975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-22146.78196972674</v>
      </c>
      <c r="L665" s="444">
        <f t="shared" ca="1" si="54"/>
        <v>-5337374.454704145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-5337374.454704145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-22274.042018474855</v>
      </c>
      <c r="L666" s="444">
        <f t="shared" ca="1" si="54"/>
        <v>-5368044.1264524404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-5368044.1264524404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-22401.832317426088</v>
      </c>
      <c r="L667" s="444">
        <f t="shared" ca="1" si="54"/>
        <v>-5398841.5884996867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-5398841.5884996867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-22530.155075956278</v>
      </c>
      <c r="L668" s="444">
        <f t="shared" ca="1" si="54"/>
        <v>-5429767.3733054632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-5429767.3733054632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-22659.012512647016</v>
      </c>
      <c r="L669" s="444">
        <f t="shared" ca="1" si="54"/>
        <v>-5460822.0155479303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-5460822.0155479303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-22788.406855323959</v>
      </c>
      <c r="L670" s="444">
        <f t="shared" ca="1" si="54"/>
        <v>-5492006.052133075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-5492006.052133075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-22918.340341095398</v>
      </c>
      <c r="L671" s="444">
        <f t="shared" ca="1" si="54"/>
        <v>-5523320.0222039912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-5523320.0222039912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-23048.815216390882</v>
      </c>
      <c r="L672" s="444">
        <f t="shared" ca="1" si="54"/>
        <v>-5554764.467150202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-5554764.467150202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-23179.833737000092</v>
      </c>
      <c r="L673" s="444">
        <f t="shared" ca="1" si="54"/>
        <v>-5586339.9306170223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-5586339.9306170223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-23311.398168111846</v>
      </c>
      <c r="L674" s="444">
        <f t="shared" ca="1" si="54"/>
        <v>-5618046.9585149549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-5618046.9585149549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-23443.510784353231</v>
      </c>
      <c r="L675" s="444">
        <f t="shared" ca="1" si="54"/>
        <v>-5649886.0990291284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-5649886.0990291284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-23576.173869828952</v>
      </c>
      <c r="L676" s="444">
        <f t="shared" ca="1" si="54"/>
        <v>-5681857.9026287775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-5681857.9026287775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-23709.389718160826</v>
      </c>
      <c r="L677" s="444">
        <f t="shared" ca="1" si="54"/>
        <v>-5713962.9220767589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-5713962.9220767589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-23843.160632527415</v>
      </c>
      <c r="L678" s="444">
        <f t="shared" ca="1" si="54"/>
        <v>-5746201.7124391068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-5746201.7124391068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-23977.488925703863</v>
      </c>
      <c r="L679" s="444">
        <f t="shared" ca="1" si="54"/>
        <v>-5778574.831094631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-5778574.831094631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-24112.37692010188</v>
      </c>
      <c r="L680" s="444">
        <f t="shared" ca="1" si="54"/>
        <v>-5811082.8377445536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-5811082.8377445536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-24247.826947809892</v>
      </c>
      <c r="L681" s="444">
        <f t="shared" ca="1" si="54"/>
        <v>-5843726.2944221841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-5843726.2944221841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-24383.841350633353</v>
      </c>
      <c r="L682" s="444">
        <f t="shared" ca="1" si="54"/>
        <v>-5876505.7655026382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-5876505.7655026382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-24520.422480135243</v>
      </c>
      <c r="L683" s="444">
        <f t="shared" ca="1" si="54"/>
        <v>-5909421.8177125938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-5909421.8177125938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-24657.572697676726</v>
      </c>
      <c r="L684" s="444">
        <f t="shared" ca="1" si="54"/>
        <v>-5942475.020140091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-5942475.020140091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-24795.294374457964</v>
      </c>
      <c r="L685" s="444">
        <f t="shared" ca="1" si="54"/>
        <v>-5975665.9442443689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-5975665.9442443689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-24933.589891559121</v>
      </c>
      <c r="L686" s="444">
        <f t="shared" ca="1" si="54"/>
        <v>-6008995.1638657488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-6008995.1638657488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-25072.461639981539</v>
      </c>
      <c r="L687" s="444">
        <f t="shared" ca="1" si="54"/>
        <v>-6042463.2552355509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-6042463.2552355509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-25211.912020689047</v>
      </c>
      <c r="L688" s="444">
        <f t="shared" ca="1" si="54"/>
        <v>-6076070.7969860602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-6076070.7969860602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-25351.943444649503</v>
      </c>
      <c r="L689" s="444">
        <f t="shared" ca="1" si="54"/>
        <v>-6109818.3701605303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-6109818.3701605303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-25492.558332876462</v>
      </c>
      <c r="L690" s="444">
        <f t="shared" ca="1" si="54"/>
        <v>-6143706.558223227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-6143706.558223227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-25633.759116471032</v>
      </c>
      <c r="L691" s="444">
        <f t="shared" ca="1" si="54"/>
        <v>-6177735.9470695183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-6177735.9470695183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-25775.548236663912</v>
      </c>
      <c r="L692" s="444">
        <f t="shared" ca="1" si="54"/>
        <v>-6211907.1250360021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-6211907.1250360021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-25917.928144857593</v>
      </c>
      <c r="L693" s="444">
        <f t="shared" ca="1" si="54"/>
        <v>-6246220.6829106798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-6246220.6829106798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-26060.90130266875</v>
      </c>
      <c r="L694" s="444">
        <f t="shared" ca="1" si="54"/>
        <v>-6280677.2139431695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-6280677.2139431695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-26204.470181970792</v>
      </c>
      <c r="L695" s="444">
        <f t="shared" ca="1" si="54"/>
        <v>-6315277.3138549607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-6315277.3138549607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-26348.637264936588</v>
      </c>
      <c r="L696" s="444">
        <f t="shared" ca="1" si="54"/>
        <v>-6350021.5808497174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-6350021.5808497174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-26493.405044081406</v>
      </c>
      <c r="L697" s="444">
        <f t="shared" ca="1" si="54"/>
        <v>-6384910.6156236194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-6384910.6156236194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-26638.776022306</v>
      </c>
      <c r="L698" s="444">
        <f t="shared" ca="1" si="54"/>
        <v>-6419945.0213757455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-6419945.0213757455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-26784.752712939859</v>
      </c>
      <c r="L699" s="444">
        <f t="shared" ca="1" si="54"/>
        <v>-6455125.4038185058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-6455125.4038185058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-26931.337639784691</v>
      </c>
      <c r="L700" s="444">
        <f t="shared" ca="1" si="54"/>
        <v>-6490452.3711881107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-6490452.3711881107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-27078.533337158045</v>
      </c>
      <c r="L701" s="444">
        <f t="shared" ca="1" si="54"/>
        <v>-6525926.5342550892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-6525926.5342550892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-27226.342349937124</v>
      </c>
      <c r="L702" s="444">
        <f t="shared" ca="1" si="54"/>
        <v>-6561548.5063348468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-6561548.5063348468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-27374.767233602779</v>
      </c>
      <c r="L703" s="444">
        <f t="shared" ca="1" si="54"/>
        <v>-6597318.90329827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-6597318.90329827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-27523.810554283711</v>
      </c>
      <c r="L704" s="444">
        <f t="shared" ca="1" si="54"/>
        <v>-6633238.343582374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-6633238.343582374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-27673.474888800811</v>
      </c>
      <c r="L705" s="444">
        <f t="shared" ca="1" si="54"/>
        <v>-6669307.4482009951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-6669307.4482009951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-27823.762824711735</v>
      </c>
      <c r="L706" s="444">
        <f t="shared" ca="1" si="54"/>
        <v>-6705526.8407555269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-6705526.8407555269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-27974.676960355617</v>
      </c>
      <c r="L707" s="444">
        <f t="shared" ca="1" si="54"/>
        <v>-6741897.1474457029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-6741897.1474457029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-28126.219904898015</v>
      </c>
      <c r="L708" s="444">
        <f t="shared" ca="1" si="54"/>
        <v>-6778418.9970804211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-6778418.9970804211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-28278.394278376007</v>
      </c>
      <c r="L709" s="444">
        <f t="shared" ca="1" si="54"/>
        <v>-6815093.0210886179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-6815093.0210886179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-28431.202711743492</v>
      </c>
      <c r="L710" s="444">
        <f t="shared" ca="1" si="54"/>
        <v>-6851919.8535301816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-6851919.8535301816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-28584.647846916676</v>
      </c>
      <c r="L711" s="444">
        <f t="shared" ca="1" si="54"/>
        <v>-6888900.1311069187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-6888900.1311069187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-28738.732336819743</v>
      </c>
      <c r="L712" s="444">
        <f t="shared" ca="1" si="54"/>
        <v>-6926034.4931735592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-6926034.4931735592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-28893.458845430749</v>
      </c>
      <c r="L713" s="444">
        <f t="shared" ca="1" si="54"/>
        <v>-6963323.5817488106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-6963323.5817488106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-29048.830047827629</v>
      </c>
      <c r="L714" s="444">
        <f t="shared" ca="1" si="54"/>
        <v>-7000768.0415264582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-7000768.0415264582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-29204.848630234494</v>
      </c>
      <c r="L715" s="444">
        <f t="shared" ca="1" si="54"/>
        <v>-7038368.5198865132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-7038368.5198865132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-29361.517290068059</v>
      </c>
      <c r="L716" s="444">
        <f t="shared" ca="1" si="54"/>
        <v>-7076125.6669064015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-7076125.6669064015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-29518.838735984256</v>
      </c>
      <c r="L717" s="444">
        <f t="shared" ca="1" si="54"/>
        <v>-7114040.1353722066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-7114040.1353722066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-29676.815687925115</v>
      </c>
      <c r="L718" s="444">
        <f t="shared" ca="1" si="54"/>
        <v>-7152112.5807899525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-7152112.5807899525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-29835.450877165724</v>
      </c>
      <c r="L719" s="444">
        <f t="shared" ca="1" si="54"/>
        <v>-7190343.6613969384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-7190343.6613969384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-29994.747046361492</v>
      </c>
      <c r="L720" s="444">
        <f t="shared" ca="1" si="54"/>
        <v>-7228734.0381731205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-7228734.0381731205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-30154.706949595584</v>
      </c>
      <c r="L721" s="444">
        <f t="shared" ca="1" si="54"/>
        <v>-7267284.3748525362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-7267284.3748525362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-30315.333352426485</v>
      </c>
      <c r="L722" s="444">
        <f t="shared" ca="1" si="54"/>
        <v>-7305995.3379347827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-7305995.3379347827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-30476.629031935845</v>
      </c>
      <c r="L723" s="444">
        <f t="shared" ca="1" si="54"/>
        <v>-7344867.5966965389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-7344867.5966965389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-30638.596776776496</v>
      </c>
      <c r="L724" s="444">
        <f t="shared" ca="1" si="54"/>
        <v>-7383901.8232031362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-7383901.8232031362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-30801.239387220652</v>
      </c>
      <c r="L725" s="444">
        <f t="shared" ca="1" si="54"/>
        <v>-7423098.6923201773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-7423098.6923201773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-30964.559675208322</v>
      </c>
      <c r="L726" s="444">
        <f t="shared" ca="1" si="54"/>
        <v>-7462458.881725206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-7462458.881725206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-31128.560464395941</v>
      </c>
      <c r="L727" s="444">
        <f t="shared" ca="1" si="54"/>
        <v>-7501983.0719194226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-7501983.0719194226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-31293.24459020518</v>
      </c>
      <c r="L728" s="444">
        <f t="shared" ca="1" si="54"/>
        <v>-7541671.9462394482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-7541671.9462394482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-31458.614899871951</v>
      </c>
      <c r="L729" s="444">
        <f t="shared" ca="1" si="54"/>
        <v>-7581526.1908691404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-7581526.1908691404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-31624.674252495668</v>
      </c>
      <c r="L730" s="444">
        <f t="shared" ca="1" si="54"/>
        <v>-7621546.494851457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-7621546.494851457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-31791.425519088658</v>
      </c>
      <c r="L731" s="444">
        <f t="shared" ca="1" si="54"/>
        <v>-7661733.5501003657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-7661733.5501003657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-31958.871582625776</v>
      </c>
      <c r="L732" s="444">
        <f t="shared" ca="1" si="54"/>
        <v>-7702088.0514128115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-7702088.0514128115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-32127.015338094297</v>
      </c>
      <c r="L733" s="444">
        <f t="shared" ca="1" si="54"/>
        <v>-7742610.6964807259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-7742610.6964807259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-32295.859692543941</v>
      </c>
      <c r="L734" s="444">
        <f t="shared" ca="1" si="54"/>
        <v>-7783302.1859030901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-7783302.1859030901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-32465.407565137128</v>
      </c>
      <c r="L735" s="444">
        <f t="shared" ca="1" si="54"/>
        <v>-7824163.2231980478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-7824163.2231980478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-32635.661887199447</v>
      </c>
      <c r="L736" s="444">
        <f t="shared" ca="1" si="54"/>
        <v>-7865194.5148150679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-7865194.5148150679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-32806.625602270375</v>
      </c>
      <c r="L737" s="444">
        <f t="shared" ca="1" si="54"/>
        <v>-7906396.7701471588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-7906396.7701471588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-32978.301666154082</v>
      </c>
      <c r="L738" s="444">
        <f t="shared" ca="1" si="54"/>
        <v>-7947770.7015431337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-7947770.7015431337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-33150.693046970642</v>
      </c>
      <c r="L739" s="444">
        <f t="shared" ca="1" si="54"/>
        <v>-7989317.0243199244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-7989317.0243199244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-33323.802725207272</v>
      </c>
      <c r="L740" s="444">
        <f t="shared" ca="1" si="54"/>
        <v>-8031036.4567749519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-8031036.4567749519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-33497.633693769887</v>
      </c>
      <c r="L741" s="444">
        <f t="shared" ca="1" si="54"/>
        <v>-8072929.7201985419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-8072929.7201985419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-33672.188958034843</v>
      </c>
      <c r="L742" s="444">
        <f t="shared" ca="1" si="54"/>
        <v>-8114997.5388863971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-8114997.5388863971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-33847.471535900906</v>
      </c>
      <c r="L743" s="444">
        <f t="shared" ca="1" si="54"/>
        <v>-8157240.6401521182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-8157240.6401521182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-34023.484457841412</v>
      </c>
      <c r="L744" s="444">
        <f t="shared" ca="1" si="54"/>
        <v>-8199659.7543397797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-8199659.7543397797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-34200.230766956665</v>
      </c>
      <c r="L745" s="444">
        <f t="shared" ca="1" si="54"/>
        <v>-8242255.6148365568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-8242255.6148365568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-34377.713519026576</v>
      </c>
      <c r="L746" s="444">
        <f t="shared" ca="1" si="54"/>
        <v>-8285028.9580854038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-8285028.9580854038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-34555.935782563436</v>
      </c>
      <c r="L747" s="444">
        <f t="shared" ca="1" si="54"/>
        <v>-8327980.5235977881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-8327980.5235977881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-34734.900638865038</v>
      </c>
      <c r="L748" s="444">
        <f t="shared" ca="1" si="54"/>
        <v>-8371111.0539664738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-8371111.0539664738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-34914.611182067893</v>
      </c>
      <c r="L749" s="444">
        <f t="shared" ca="1" si="54"/>
        <v>-8414421.2948783617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-8414421.2948783617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-35095.070519200759</v>
      </c>
      <c r="L750" s="444">
        <f t="shared" ca="1" si="54"/>
        <v>-8457911.9951273836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-8457911.9951273836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-35276.281770238347</v>
      </c>
      <c r="L751" s="444">
        <f t="shared" ca="1" si="54"/>
        <v>-8501583.9066274427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-8501583.9066274427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-35458.248068155262</v>
      </c>
      <c r="L752" s="444">
        <f t="shared" ca="1" si="54"/>
        <v>-8545437.7844254188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-8545437.7844254188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-35640.97255898016</v>
      </c>
      <c r="L753" s="444">
        <f t="shared" ca="1" si="54"/>
        <v>-8589474.38671422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-8589474.38671422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-35824.45840185017</v>
      </c>
      <c r="L754" s="444">
        <f t="shared" ca="1" si="54"/>
        <v>-8633694.47484589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-8633694.47484589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-36008.708769065459</v>
      </c>
      <c r="L755" s="444">
        <f t="shared" ca="1" si="54"/>
        <v>-8678098.8133447766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-8678098.8133447766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-36193.726846144156</v>
      </c>
      <c r="L756" s="444">
        <f t="shared" ca="1" si="54"/>
        <v>-8722688.1699207406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-8722688.1699207406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-36379.515831877339</v>
      </c>
      <c r="L757" s="444">
        <f t="shared" ca="1" si="54"/>
        <v>-8767463.3154824376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-8767463.3154824376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-36566.078938384409</v>
      </c>
      <c r="L758" s="444">
        <f t="shared" ca="1" si="54"/>
        <v>-8812425.0241506416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-8812425.0241506416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-36753.419391168594</v>
      </c>
      <c r="L759" s="444">
        <f t="shared" ca="1" si="54"/>
        <v>-8857574.0732716303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-8857574.0732716303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-36941.54042917271</v>
      </c>
      <c r="L760" s="444">
        <f t="shared" ca="1" si="54"/>
        <v>-8902911.2434306238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-8902911.2434306238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-37130.445304835186</v>
      </c>
      <c r="L761" s="444">
        <f t="shared" ca="1" si="54"/>
        <v>-8948437.3184652794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-8948437.3184652794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-37320.137284146251</v>
      </c>
      <c r="L762" s="444">
        <f t="shared" ca="1" si="54"/>
        <v>-8994153.0854792465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-8994153.0854792465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-37510.619646704443</v>
      </c>
      <c r="L763" s="444">
        <f t="shared" ca="1" si="54"/>
        <v>-9040059.3348557707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-9040059.3348557707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-37701.895685773299</v>
      </c>
      <c r="L764" s="444">
        <f t="shared" ca="1" si="54"/>
        <v>-9086156.8602713645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-9086156.8602713645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-37893.968708338267</v>
      </c>
      <c r="L765" s="444">
        <f t="shared" ca="1" si="54"/>
        <v>-9132446.4587095231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-9132446.4587095231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-38086.842035163929</v>
      </c>
      <c r="L766" s="444">
        <f t="shared" ca="1" si="54"/>
        <v>-9178928.9304745067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-9178928.9304745067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-38280.51900085136</v>
      </c>
      <c r="L767" s="444">
        <f t="shared" ca="1" si="54"/>
        <v>-9225605.0792051777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-9225605.0792051777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-38475.002953895826</v>
      </c>
      <c r="L768" s="444">
        <f t="shared" ca="1" si="54"/>
        <v>-9272475.7118888944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-9272475.7118888944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-38670.297256744641</v>
      </c>
      <c r="L769" s="444">
        <f t="shared" ca="1" si="54"/>
        <v>-9319541.6388754603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-9319541.6388754603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-38866.405285855333</v>
      </c>
      <c r="L770" s="444">
        <f t="shared" ca="1" si="54"/>
        <v>-9366803.6738911364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-9366803.6738911364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-39063.330431753988</v>
      </c>
      <c r="L771" s="444">
        <f t="shared" ca="1" si="54"/>
        <v>-9414262.6340527106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-9414262.6340527106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-39261.07609909388</v>
      </c>
      <c r="L772" s="444">
        <f t="shared" ca="1" si="54"/>
        <v>-9461919.339881625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-9461919.339881625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-39459.645706714356</v>
      </c>
      <c r="L773" s="444">
        <f t="shared" ref="L773:L1027" ca="1" si="80">I773-J773+K773</f>
        <v>-9509774.6153181605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-9509774.6153181605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-39659.042687699919</v>
      </c>
      <c r="L774" s="444">
        <f t="shared" ca="1" si="80"/>
        <v>-9557829.2877356801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-9557829.2877356801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-39859.270489439587</v>
      </c>
      <c r="L775" s="444">
        <f t="shared" ca="1" si="80"/>
        <v>-9606084.1879549399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-9606084.1879549399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-40060.332573686501</v>
      </c>
      <c r="L776" s="444">
        <f t="shared" ca="1" si="80"/>
        <v>-9654540.1502584461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-9654540.1502584461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-40262.232416617779</v>
      </c>
      <c r="L777" s="444">
        <f t="shared" ca="1" si="80"/>
        <v>-9703198.0124048851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-9703198.0124048851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-40464.973508894604</v>
      </c>
      <c r="L778" s="444">
        <f t="shared" ca="1" si="80"/>
        <v>-9752058.6156436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-9752058.6156436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-40668.559355722587</v>
      </c>
      <c r="L779" s="444">
        <f t="shared" ca="1" si="80"/>
        <v>-9801122.8047291432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-9801122.8047291432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-40872.99347691235</v>
      </c>
      <c r="L780" s="444">
        <f t="shared" ca="1" si="80"/>
        <v>-9850391.427935876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-9850391.427935876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-41078.279406940404</v>
      </c>
      <c r="L781" s="444">
        <f t="shared" ca="1" si="80"/>
        <v>-9899865.3370726369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-9899865.3370726369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-41284.420695010238</v>
      </c>
      <c r="L782" s="444">
        <f t="shared" ca="1" si="80"/>
        <v>-9949545.3874974679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-9949545.3874974679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-41491.4209051137</v>
      </c>
      <c r="L783" s="444">
        <f t="shared" ca="1" si="80"/>
        <v>-9999432.4381324016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-9999432.4381324016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-41699.283616092594</v>
      </c>
      <c r="L784" s="444">
        <f t="shared" ca="1" si="80"/>
        <v>-10049527.351478314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-10049527.351478314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-41908.012421700558</v>
      </c>
      <c r="L785" s="444">
        <f t="shared" ca="1" si="80"/>
        <v>-10099830.993629836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-10099830.993629836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-42117.610930665236</v>
      </c>
      <c r="L786" s="444">
        <f t="shared" ca="1" si="80"/>
        <v>-10150344.23429032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-10150344.23429032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-42328.082766750587</v>
      </c>
      <c r="L787" s="444">
        <f t="shared" ca="1" si="80"/>
        <v>-10201067.946786892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-10201067.946786892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-42539.431568819637</v>
      </c>
      <c r="L788" s="444">
        <f t="shared" ca="1" si="80"/>
        <v>-10252003.008085532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-10252003.008085532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-42751.660990897304</v>
      </c>
      <c r="L789" s="444">
        <f t="shared" ca="1" si="80"/>
        <v>-10303150.29880625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-10303150.29880625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-42964.774702233626</v>
      </c>
      <c r="L790" s="444">
        <f t="shared" ca="1" si="80"/>
        <v>-10354510.703238305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-10354510.703238305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-43178.776387367187</v>
      </c>
      <c r="L791" s="444">
        <f t="shared" ca="1" si="80"/>
        <v>-10406085.109355493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-10406085.109355493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-43393.669746188803</v>
      </c>
      <c r="L792" s="444">
        <f t="shared" ca="1" si="80"/>
        <v>-10457874.408831501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-10457874.408831501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-43609.458494005507</v>
      </c>
      <c r="L793" s="444">
        <f t="shared" ca="1" si="80"/>
        <v>-10509879.497055328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-10509879.497055328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-43826.146361604784</v>
      </c>
      <c r="L794" s="444">
        <f t="shared" ca="1" si="80"/>
        <v>-10562101.273146752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-10562101.273146752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-44043.737095319055</v>
      </c>
      <c r="L795" s="444">
        <f t="shared" ca="1" si="80"/>
        <v>-10614540.639971891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-10614540.639971891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-44262.234457090468</v>
      </c>
      <c r="L796" s="444">
        <f t="shared" ca="1" si="80"/>
        <v>-10667198.504158802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-10667198.504158802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-44481.642224535928</v>
      </c>
      <c r="L797" s="444">
        <f t="shared" ca="1" si="80"/>
        <v>-10720075.776113158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-10720075.776113158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-44701.964191012412</v>
      </c>
      <c r="L798" s="444">
        <f t="shared" ca="1" si="80"/>
        <v>-10773173.370033991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-10773173.370033991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-44923.204165682546</v>
      </c>
      <c r="L799" s="444">
        <f t="shared" ca="1" si="80"/>
        <v>-10826492.203929493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-10826492.203929493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-45145.365973580476</v>
      </c>
      <c r="L800" s="444">
        <f t="shared" ca="1" si="80"/>
        <v>-10880033.199632894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-10880033.199632894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-45368.453455677976</v>
      </c>
      <c r="L801" s="444">
        <f t="shared" ca="1" si="80"/>
        <v>-10933797.282818392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-10933797.282818392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-45592.470468950887</v>
      </c>
      <c r="L802" s="444">
        <f t="shared" ca="1" si="80"/>
        <v>-10987785.383017164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-10987785.383017164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-45817.420886445769</v>
      </c>
      <c r="L803" s="444">
        <f t="shared" ca="1" si="80"/>
        <v>-11041998.43363343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-11041998.43363343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-46043.308597346877</v>
      </c>
      <c r="L804" s="444">
        <f t="shared" ca="1" si="80"/>
        <v>-11096437.371960597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-11096437.371960597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-46270.137507043408</v>
      </c>
      <c r="L805" s="444">
        <f t="shared" ca="1" si="80"/>
        <v>-11151103.139197461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-11151103.139197461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-46497.911537197004</v>
      </c>
      <c r="L806" s="444">
        <f t="shared" ca="1" si="80"/>
        <v>-11205996.680464478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-11205996.680464478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-46726.63462580958</v>
      </c>
      <c r="L807" s="444">
        <f t="shared" ca="1" si="80"/>
        <v>-11261118.944820108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-11261118.944820108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-46956.310727291369</v>
      </c>
      <c r="L808" s="444">
        <f t="shared" ca="1" si="80"/>
        <v>-11316470.885277219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-11316470.885277219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-47186.943812529331</v>
      </c>
      <c r="L809" s="444">
        <f t="shared" ca="1" si="80"/>
        <v>-11372053.458819568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-11372053.458819568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-47418.537868955784</v>
      </c>
      <c r="L810" s="444">
        <f t="shared" ca="1" si="80"/>
        <v>-11427867.626418345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-11427867.626418345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-47651.096900617355</v>
      </c>
      <c r="L811" s="444">
        <f t="shared" ca="1" si="80"/>
        <v>-11483914.353048783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-11483914.353048783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-47884.624928244179</v>
      </c>
      <c r="L812" s="444">
        <f t="shared" ca="1" si="80"/>
        <v>-11540194.607706847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-11540194.607706847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-48119.125989319444</v>
      </c>
      <c r="L813" s="444">
        <f t="shared" ca="1" si="80"/>
        <v>-11596709.363425987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-11596709.363425987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-48354.604138149196</v>
      </c>
      <c r="L814" s="444">
        <f t="shared" ca="1" si="80"/>
        <v>-11653459.597293956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-11653459.597293956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-48591.063445932399</v>
      </c>
      <c r="L815" s="444">
        <f t="shared" ca="1" si="80"/>
        <v>-11710446.29046971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-11710446.29046971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-48828.508000831374</v>
      </c>
      <c r="L816" s="444">
        <f t="shared" ca="1" si="80"/>
        <v>-11767670.428200362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-11767670.428200362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-49066.941908042427</v>
      </c>
      <c r="L817" s="444">
        <f t="shared" ca="1" si="80"/>
        <v>-11825132.999838226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-11825132.999838226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-49306.36928986686</v>
      </c>
      <c r="L818" s="444">
        <f t="shared" ca="1" si="80"/>
        <v>-11882834.998857914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-11882834.998857914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-49546.794285782227</v>
      </c>
      <c r="L819" s="444">
        <f t="shared" ca="1" si="80"/>
        <v>-11940777.422873516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-11940777.422873516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-49788.221052513902</v>
      </c>
      <c r="L820" s="444">
        <f t="shared" ca="1" si="80"/>
        <v>-11998961.27365585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-11998961.27365585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-50030.653764106959</v>
      </c>
      <c r="L821" s="444">
        <f t="shared" ca="1" si="80"/>
        <v>-12057387.557149777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-12057387.557149777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-50274.09661199832</v>
      </c>
      <c r="L822" s="444">
        <f t="shared" ca="1" si="80"/>
        <v>-12116057.283491597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-12116057.283491597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-50518.553805089236</v>
      </c>
      <c r="L823" s="444">
        <f t="shared" ca="1" si="80"/>
        <v>-12174971.467026506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-12174971.467026506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-50764.029569818027</v>
      </c>
      <c r="L824" s="444">
        <f t="shared" ca="1" si="80"/>
        <v>-12234131.126326144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-12234131.126326144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-51010.528150233185</v>
      </c>
      <c r="L825" s="444">
        <f t="shared" ca="1" si="80"/>
        <v>-12293537.284206197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-12293537.284206197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-51258.053808066739</v>
      </c>
      <c r="L826" s="444">
        <f t="shared" ca="1" si="80"/>
        <v>-12353190.967744084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-12353190.967744084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-51506.610822807932</v>
      </c>
      <c r="L827" s="444">
        <f t="shared" ca="1" si="80"/>
        <v>-12413093.208296712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-12413093.208296712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-51756.203491777218</v>
      </c>
      <c r="L828" s="444">
        <f t="shared" ca="1" si="80"/>
        <v>-12473245.04151831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-12473245.04151831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-52006.836130200543</v>
      </c>
      <c r="L829" s="444">
        <f t="shared" ca="1" si="80"/>
        <v>-12533647.50737833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-12533647.50737833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-52258.51307128396</v>
      </c>
      <c r="L830" s="444">
        <f t="shared" ca="1" si="80"/>
        <v>-12594301.650179435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-12594301.650179435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-52511.238666288562</v>
      </c>
      <c r="L831" s="444">
        <f t="shared" ca="1" si="80"/>
        <v>-12655208.518575544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-12655208.518575544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-52765.017284605681</v>
      </c>
      <c r="L832" s="444">
        <f t="shared" ca="1" si="80"/>
        <v>-12716369.16558997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-12716369.16558997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-53019.853313832456</v>
      </c>
      <c r="L833" s="444">
        <f t="shared" ca="1" si="80"/>
        <v>-12777784.648633622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-12777784.648633622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-53275.751159847678</v>
      </c>
      <c r="L834" s="444">
        <f t="shared" ca="1" si="80"/>
        <v>-12839456.029523289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-12839456.029523289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-53532.715246887958</v>
      </c>
      <c r="L835" s="444">
        <f t="shared" ca="1" si="80"/>
        <v>-12901384.374499997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-12901384.374499997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-53790.750017624239</v>
      </c>
      <c r="L836" s="444">
        <f t="shared" ca="1" si="80"/>
        <v>-12963570.754247442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-12963570.754247442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-54049.859933238593</v>
      </c>
      <c r="L837" s="444">
        <f t="shared" ca="1" si="80"/>
        <v>-13026016.243910501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-13026016.243910501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-54310.049473501334</v>
      </c>
      <c r="L838" s="444">
        <f t="shared" ca="1" si="80"/>
        <v>-13088721.923113823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-13088721.923113823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-54571.323136848514</v>
      </c>
      <c r="L839" s="444">
        <f t="shared" ca="1" si="80"/>
        <v>-13151688.875980493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-13151688.875980493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-54833.685440459638</v>
      </c>
      <c r="L840" s="444">
        <f t="shared" ca="1" si="80"/>
        <v>-13214918.191150773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-13214918.191150773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-55097.140920335805</v>
      </c>
      <c r="L841" s="444">
        <f t="shared" ca="1" si="80"/>
        <v>-13278410.961800929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-13278410.961800929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-55361.694131378121</v>
      </c>
      <c r="L842" s="444">
        <f t="shared" ca="1" si="80"/>
        <v>-13342168.285662128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-13342168.285662128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-55627.349647466443</v>
      </c>
      <c r="L843" s="444">
        <f t="shared" ca="1" si="80"/>
        <v>-13406191.265039414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-13406191.265039414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-55894.112061538479</v>
      </c>
      <c r="L844" s="444">
        <f t="shared" ca="1" si="80"/>
        <v>-13470481.006830772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-13470481.006830772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-56161.985985669126</v>
      </c>
      <c r="L845" s="444">
        <f t="shared" ca="1" si="80"/>
        <v>-13535038.622546261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-13535038.622546261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-56430.976051150341</v>
      </c>
      <c r="L846" s="444">
        <f t="shared" ca="1" si="80"/>
        <v>-13599865.228327231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-13599865.228327231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-56701.086908571051</v>
      </c>
      <c r="L847" s="444">
        <f t="shared" ca="1" si="80"/>
        <v>-13664961.944965623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-13664961.944965623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-56972.323227897672</v>
      </c>
      <c r="L848" s="444">
        <f t="shared" ca="1" si="80"/>
        <v>-13730329.897923341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-13730329.897923341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-57244.68969855483</v>
      </c>
      <c r="L849" s="444">
        <f t="shared" ca="1" si="80"/>
        <v>-13795970.217351716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-13795970.217351716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-57518.191029506401</v>
      </c>
      <c r="L850" s="444">
        <f t="shared" ca="1" si="80"/>
        <v>-13861884.038111042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-13861884.038111042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-57792.83194933692</v>
      </c>
      <c r="L851" s="444">
        <f t="shared" ca="1" si="80"/>
        <v>-13928072.499790199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-13928072.499790199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-58068.617206333416</v>
      </c>
      <c r="L852" s="444">
        <f t="shared" ca="1" si="80"/>
        <v>-13994536.746726353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-13994536.746726353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-58345.551568567389</v>
      </c>
      <c r="L853" s="444">
        <f t="shared" ca="1" si="80"/>
        <v>-14061277.928024741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-14061277.928024741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-58623.639823977341</v>
      </c>
      <c r="L854" s="444">
        <f t="shared" ca="1" si="80"/>
        <v>-14128297.197578538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-14128297.197578538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-58902.886780451496</v>
      </c>
      <c r="L855" s="444">
        <f t="shared" ca="1" si="80"/>
        <v>-14195595.714088811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-14195595.714088811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-59183.297265910958</v>
      </c>
      <c r="L856" s="444">
        <f t="shared" ca="1" si="80"/>
        <v>-14263174.641084542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-14263174.641084542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-59464.876128393167</v>
      </c>
      <c r="L857" s="444">
        <f t="shared" ca="1" si="80"/>
        <v>-14331035.146942755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-14331035.146942755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-59747.62823613573</v>
      </c>
      <c r="L858" s="444">
        <f t="shared" ca="1" si="80"/>
        <v>-14399178.404908711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-14399178.404908711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-60031.558477660546</v>
      </c>
      <c r="L859" s="444">
        <f t="shared" ca="1" si="80"/>
        <v>-14467605.593116192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-14467605.593116192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-60316.671761858386</v>
      </c>
      <c r="L860" s="444">
        <f t="shared" ca="1" si="80"/>
        <v>-14536317.894607872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-14536317.894607872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-60602.97301807371</v>
      </c>
      <c r="L861" s="444">
        <f t="shared" ca="1" si="80"/>
        <v>-14605316.497355767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-14605316.497355767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-60890.467196189944</v>
      </c>
      <c r="L862" s="444">
        <f t="shared" ca="1" si="80"/>
        <v>-14674602.594281778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-14674602.594281778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-61179.159266714982</v>
      </c>
      <c r="L863" s="444">
        <f t="shared" ca="1" si="80"/>
        <v>-14744177.383278314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-14744177.383278314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-61469.054220867227</v>
      </c>
      <c r="L864" s="444">
        <f t="shared" ca="1" si="80"/>
        <v>-14814042.067229001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-14814042.067229001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-61760.157070661757</v>
      </c>
      <c r="L865" s="444">
        <f t="shared" ca="1" si="80"/>
        <v>-14884197.854029482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-14884197.854029482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-62052.472848997095</v>
      </c>
      <c r="L866" s="444">
        <f t="shared" ca="1" si="80"/>
        <v>-14954645.956608299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-14954645.956608299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-62346.006609742166</v>
      </c>
      <c r="L867" s="444">
        <f t="shared" ca="1" si="80"/>
        <v>-15025387.592947861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-15025387.592947861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-62640.763427823673</v>
      </c>
      <c r="L868" s="444">
        <f t="shared" ca="1" si="80"/>
        <v>-15096423.986105505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-15096423.986105505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-62936.748399313859</v>
      </c>
      <c r="L869" s="444">
        <f t="shared" ca="1" si="80"/>
        <v>-15167756.364234639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-15167756.364234639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-63233.966641518578</v>
      </c>
      <c r="L870" s="444">
        <f t="shared" ca="1" si="80"/>
        <v>-15239385.960605979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-15239385.960605979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-63532.423293065833</v>
      </c>
      <c r="L871" s="444">
        <f t="shared" ca="1" si="80"/>
        <v>-15311314.013628865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-15311314.013628865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-63832.12351399452</v>
      </c>
      <c r="L872" s="444">
        <f t="shared" ca="1" si="80"/>
        <v>-15383541.76687268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-15383541.76687268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-64133.072485843753</v>
      </c>
      <c r="L873" s="444">
        <f t="shared" ca="1" si="80"/>
        <v>-15456070.469088344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-15456070.469088344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-64435.275411742354</v>
      </c>
      <c r="L874" s="444">
        <f t="shared" ca="1" si="80"/>
        <v>-15528901.374229906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-15528901.374229906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-64738.737516498863</v>
      </c>
      <c r="L875" s="444">
        <f t="shared" ca="1" si="80"/>
        <v>-15602035.741476225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-15602035.741476225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-65043.464046691857</v>
      </c>
      <c r="L876" s="444">
        <f t="shared" ca="1" si="80"/>
        <v>-15675474.835252738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-15675474.835252738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-65349.460270760661</v>
      </c>
      <c r="L877" s="444">
        <f t="shared" ca="1" si="80"/>
        <v>-15749219.925253319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-15749219.925253319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-65656.731479096416</v>
      </c>
      <c r="L878" s="444">
        <f t="shared" ca="1" si="80"/>
        <v>-15823272.286462236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-15823272.286462236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-65965.282984133562</v>
      </c>
      <c r="L879" s="444">
        <f t="shared" ca="1" si="80"/>
        <v>-15897633.19917619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-15897633.19917619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-66275.120120441716</v>
      </c>
      <c r="L880" s="444">
        <f t="shared" ca="1" si="80"/>
        <v>-15972303.949026452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-15972303.949026452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-66586.248244817805</v>
      </c>
      <c r="L881" s="444">
        <f t="shared" ca="1" si="80"/>
        <v>-16047285.827001091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-16047285.827001091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-66898.672736378794</v>
      </c>
      <c r="L882" s="444">
        <f t="shared" ca="1" si="80"/>
        <v>-16122580.12946729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-16122580.12946729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-67212.398996654636</v>
      </c>
      <c r="L883" s="444">
        <f t="shared" ca="1" si="80"/>
        <v>-16198188.158193765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-16198188.158193765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-67527.432449681612</v>
      </c>
      <c r="L884" s="444">
        <f t="shared" ca="1" si="80"/>
        <v>-16274111.220373267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-16274111.220373267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-67843.778542096203</v>
      </c>
      <c r="L885" s="444">
        <f t="shared" ca="1" si="80"/>
        <v>-16350350.628645184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-16350350.628645184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-68161.442743229185</v>
      </c>
      <c r="L886" s="444">
        <f t="shared" ca="1" si="80"/>
        <v>-16426907.701118233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-16426907.701118233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-68480.430545200215</v>
      </c>
      <c r="L887" s="444">
        <f t="shared" ca="1" si="80"/>
        <v>-16503783.761393253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-16503783.761393253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-68800.747463012798</v>
      </c>
      <c r="L888" s="444">
        <f t="shared" ca="1" si="80"/>
        <v>-16580980.138586085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-16580980.138586085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-69122.399034649599</v>
      </c>
      <c r="L889" s="444">
        <f t="shared" ca="1" si="80"/>
        <v>-16658498.167350555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-16658498.167350555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-69445.390821168228</v>
      </c>
      <c r="L890" s="444">
        <f t="shared" ca="1" si="80"/>
        <v>-16736339.187901543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-16736339.187901543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-69769.728406797352</v>
      </c>
      <c r="L891" s="444">
        <f t="shared" ca="1" si="80"/>
        <v>-16814504.546038162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-16814504.546038162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-70095.417399033249</v>
      </c>
      <c r="L892" s="444">
        <f t="shared" ca="1" si="80"/>
        <v>-16892995.593167014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-16892995.593167014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-70422.46342873681</v>
      </c>
      <c r="L893" s="444">
        <f t="shared" ca="1" si="80"/>
        <v>-16971813.686325569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-16971813.686325569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-70750.872150230774</v>
      </c>
      <c r="L894" s="444">
        <f t="shared" ca="1" si="80"/>
        <v>-17050960.188205618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-17050960.188205618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-71080.649241397652</v>
      </c>
      <c r="L895" s="444">
        <f t="shared" ca="1" si="80"/>
        <v>-17130436.467176836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-17130436.467176836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-71411.800403777728</v>
      </c>
      <c r="L896" s="444">
        <f t="shared" ca="1" si="80"/>
        <v>-17210243.897310432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-17210243.897310432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-71744.331362667712</v>
      </c>
      <c r="L897" s="444">
        <f t="shared" ca="1" si="80"/>
        <v>-17290383.858402919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-17290383.858402919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-72078.247867219732</v>
      </c>
      <c r="L898" s="444">
        <f t="shared" ca="1" si="80"/>
        <v>-17370857.735999957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-17370857.735999957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-72413.555690540728</v>
      </c>
      <c r="L899" s="444">
        <f t="shared" ca="1" si="80"/>
        <v>-17451666.921420317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-17451666.921420317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-72750.260629792232</v>
      </c>
      <c r="L900" s="444">
        <f t="shared" ca="1" si="80"/>
        <v>-17532812.811779927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-17532812.811779927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-73088.368506290601</v>
      </c>
      <c r="L901" s="444">
        <f t="shared" ca="1" si="80"/>
        <v>-17614296.810016036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-17614296.810016036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-73427.885165607731</v>
      </c>
      <c r="L902" s="444">
        <f t="shared" ca="1" si="80"/>
        <v>-17696120.324911464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-17696120.324911464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-73768.816477672008</v>
      </c>
      <c r="L903" s="444">
        <f t="shared" ca="1" si="80"/>
        <v>-17778284.771118954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-17778284.771118954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-74111.168336869887</v>
      </c>
      <c r="L904" s="444">
        <f t="shared" ca="1" si="80"/>
        <v>-17860791.569185641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-17860791.569185641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-74454.946662147748</v>
      </c>
      <c r="L905" s="444">
        <f t="shared" ca="1" si="80"/>
        <v>-17943642.145577606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-17943642.145577606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-74800.157397114264</v>
      </c>
      <c r="L906" s="444">
        <f t="shared" ca="1" si="80"/>
        <v>-18026837.932704538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-18026837.932704538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-75146.806510143157</v>
      </c>
      <c r="L907" s="444">
        <f t="shared" ca="1" si="80"/>
        <v>-18110380.3689445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-18110380.3689445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-75494.89999447632</v>
      </c>
      <c r="L908" s="444">
        <f t="shared" ca="1" si="80"/>
        <v>-18194270.898668796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-18194270.898668796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-75844.443868327566</v>
      </c>
      <c r="L909" s="444">
        <f t="shared" ca="1" si="80"/>
        <v>-18278510.972266942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-18278510.972266942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-76195.444174986507</v>
      </c>
      <c r="L910" s="444">
        <f t="shared" ca="1" si="80"/>
        <v>-18363102.046171747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-18363102.046171747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-76547.906982923188</v>
      </c>
      <c r="L911" s="444">
        <f t="shared" ca="1" si="80"/>
        <v>-18448045.58288449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-18448045.58288449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-76901.838385892959</v>
      </c>
      <c r="L912" s="444">
        <f t="shared" ca="1" si="80"/>
        <v>-18533343.0510002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-18533343.0510002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-77257.244503041744</v>
      </c>
      <c r="L913" s="444">
        <f t="shared" ca="1" si="80"/>
        <v>-18618995.925233062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-18618995.925233062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-77614.131479012009</v>
      </c>
      <c r="L914" s="444">
        <f t="shared" ca="1" si="80"/>
        <v>-18705005.686441895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-18705005.686441895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-77972.505484048801</v>
      </c>
      <c r="L915" s="444">
        <f t="shared" ca="1" si="80"/>
        <v>-18791373.821655761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-18791373.821655761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-78332.372714106576</v>
      </c>
      <c r="L916" s="444">
        <f t="shared" ca="1" si="80"/>
        <v>-18878101.824099686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-18878101.824099686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-78693.739390956267</v>
      </c>
      <c r="L917" s="444">
        <f t="shared" ca="1" si="80"/>
        <v>-18965191.193220463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-18965191.193220463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-79056.611762292843</v>
      </c>
      <c r="L918" s="444">
        <f t="shared" ca="1" si="80"/>
        <v>-19052643.434712574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-19052643.434712574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-79420.996101843295</v>
      </c>
      <c r="L919" s="444">
        <f t="shared" ca="1" si="80"/>
        <v>-19140460.060544237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-19140460.060544237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-79786.898709475237</v>
      </c>
      <c r="L920" s="444">
        <f t="shared" ca="1" si="80"/>
        <v>-19228642.588983532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-19228642.588983532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-80154.325911305627</v>
      </c>
      <c r="L921" s="444">
        <f t="shared" ca="1" si="80"/>
        <v>-19317192.544624656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-19317192.544624656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-80523.284059810307</v>
      </c>
      <c r="L922" s="444">
        <f t="shared" ca="1" si="80"/>
        <v>-19406111.458414286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-19406111.458414286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-80893.779533933775</v>
      </c>
      <c r="L923" s="444">
        <f t="shared" ca="1" si="80"/>
        <v>-19495400.867678039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-19495400.867678039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-81265.8187391994</v>
      </c>
      <c r="L924" s="444">
        <f t="shared" ca="1" si="80"/>
        <v>-19585062.316147055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-19585062.316147055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-81639.408107820302</v>
      </c>
      <c r="L925" s="444">
        <f t="shared" ca="1" si="80"/>
        <v>-19675097.353984695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-19675097.353984695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-82014.554098810477</v>
      </c>
      <c r="L926" s="444">
        <f t="shared" ca="1" si="80"/>
        <v>-19765507.537813324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-19765507.537813324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-82391.263198096422</v>
      </c>
      <c r="L927" s="444">
        <f t="shared" ca="1" si="80"/>
        <v>-19856294.430741239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-19856294.430741239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-82769.541918629402</v>
      </c>
      <c r="L928" s="444">
        <f t="shared" ca="1" si="80"/>
        <v>-19947459.602389686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-19947459.602389686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-83149.39680049794</v>
      </c>
      <c r="L929" s="444">
        <f t="shared" ca="1" si="80"/>
        <v>-20039004.628920004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-20039004.628920004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-83530.834411040923</v>
      </c>
      <c r="L930" s="444">
        <f t="shared" ca="1" si="80"/>
        <v>-20130931.093060862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-20130931.093060862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-83913.861344961173</v>
      </c>
      <c r="L931" s="444">
        <f t="shared" ca="1" si="80"/>
        <v>-20223240.58413564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-20223240.58413564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-84298.484224439409</v>
      </c>
      <c r="L932" s="444">
        <f t="shared" ca="1" si="80"/>
        <v>-20315934.698089898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-20315934.698089898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-84684.709699248822</v>
      </c>
      <c r="L933" s="444">
        <f t="shared" ca="1" si="80"/>
        <v>-20409015.037518963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-20409015.037518963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-85072.544446869928</v>
      </c>
      <c r="L934" s="444">
        <f t="shared" ca="1" si="80"/>
        <v>-20502483.211695652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-20502483.211695652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-85461.995172606126</v>
      </c>
      <c r="L935" s="444">
        <f t="shared" ca="1" si="80"/>
        <v>-20596340.836598076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-20596340.836598076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-85853.068609699563</v>
      </c>
      <c r="L936" s="444">
        <f t="shared" ca="1" si="80"/>
        <v>-20690589.534937594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-20690589.534937594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-86245.771519447546</v>
      </c>
      <c r="L937" s="444">
        <f t="shared" ca="1" si="80"/>
        <v>-20785230.936186861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-20785230.936186861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-86640.110691319496</v>
      </c>
      <c r="L938" s="444">
        <f t="shared" ca="1" si="80"/>
        <v>-20880266.676608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-20880266.676608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-87036.09294307424</v>
      </c>
      <c r="L939" s="444">
        <f t="shared" ca="1" si="80"/>
        <v>-20975698.399280895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-20975698.399280895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-87433.725120877963</v>
      </c>
      <c r="L940" s="444">
        <f t="shared" ca="1" si="80"/>
        <v>-21071527.754131593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-21071527.754131593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-87833.014099422551</v>
      </c>
      <c r="L941" s="444">
        <f t="shared" ca="1" si="80"/>
        <v>-21167756.397960834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-21167756.397960834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-88233.966782044386</v>
      </c>
      <c r="L942" s="444">
        <f t="shared" ca="1" si="80"/>
        <v>-21264385.994472697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-21264385.994472697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-88636.590100843809</v>
      </c>
      <c r="L943" s="444">
        <f t="shared" ca="1" si="80"/>
        <v>-21361418.214303359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-21361418.214303359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-89040.891016804904</v>
      </c>
      <c r="L944" s="444">
        <f t="shared" ca="1" si="80"/>
        <v>-21458854.735049982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-21458854.735049982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-89446.876519915837</v>
      </c>
      <c r="L945" s="444">
        <f t="shared" ca="1" si="80"/>
        <v>-21556697.241299715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-21556697.241299715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-89854.553629289716</v>
      </c>
      <c r="L946" s="444">
        <f t="shared" ca="1" si="80"/>
        <v>-21654947.424658824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-21654947.424658824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-90263.929393286002</v>
      </c>
      <c r="L947" s="444">
        <f t="shared" ca="1" si="80"/>
        <v>-21753606.98378193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-21753606.98378193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-90675.010889632278</v>
      </c>
      <c r="L948" s="444">
        <f t="shared" ca="1" si="80"/>
        <v>-21852677.624401379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-21852677.624401379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-91087.805225546661</v>
      </c>
      <c r="L949" s="444">
        <f t="shared" ca="1" si="80"/>
        <v>-21952161.059356745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-21952161.059356745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-91502.319537860676</v>
      </c>
      <c r="L950" s="444">
        <f t="shared" ca="1" si="80"/>
        <v>-22052059.008624423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-22052059.008624423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-91918.560993142673</v>
      </c>
      <c r="L951" s="444">
        <f t="shared" ca="1" si="80"/>
        <v>-22152373.199347384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-22152373.199347384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-92336.536787821678</v>
      </c>
      <c r="L952" s="444">
        <f t="shared" ca="1" si="80"/>
        <v>-22253105.365865026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-22253105.365865026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-92756.254148311855</v>
      </c>
      <c r="L953" s="444">
        <f t="shared" ca="1" si="80"/>
        <v>-22354257.249743156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-22354257.249743156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-93177.720331137389</v>
      </c>
      <c r="L954" s="444">
        <f t="shared" ca="1" si="80"/>
        <v>-22455830.599804111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-22455830.599804111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-93600.942623058043</v>
      </c>
      <c r="L955" s="444">
        <f t="shared" ca="1" si="80"/>
        <v>-22557827.172156986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-22557827.172156986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-94025.928341195016</v>
      </c>
      <c r="L956" s="444">
        <f t="shared" ca="1" si="80"/>
        <v>-22660248.730227999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-22660248.730227999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-94452.684833157575</v>
      </c>
      <c r="L957" s="444">
        <f t="shared" ca="1" si="80"/>
        <v>-22763097.044790976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-22763097.044790976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-94881.219477169972</v>
      </c>
      <c r="L958" s="444">
        <f t="shared" ca="1" si="80"/>
        <v>-22866373.893997964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-22866373.893997964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-95311.539682199087</v>
      </c>
      <c r="L959" s="444">
        <f t="shared" ca="1" si="80"/>
        <v>-22970081.06340998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-22970081.06340998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-95743.652888082492</v>
      </c>
      <c r="L960" s="444">
        <f t="shared" ca="1" si="80"/>
        <v>-23074220.346027881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-23074220.346027881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-96177.566565657078</v>
      </c>
      <c r="L961" s="444">
        <f t="shared" ca="1" si="80"/>
        <v>-23178793.542323358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-23178793.542323358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-96613.288216888235</v>
      </c>
      <c r="L962" s="444">
        <f t="shared" ca="1" si="80"/>
        <v>-23283802.460270066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-23283802.460270066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-97050.82537499952</v>
      </c>
      <c r="L963" s="444">
        <f t="shared" ca="1" si="80"/>
        <v>-23389248.915374883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-23389248.915374883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-97490.185604602913</v>
      </c>
      <c r="L964" s="444">
        <f t="shared" ca="1" si="80"/>
        <v>-23495134.730709303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-23495134.730709303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-97931.376501829669</v>
      </c>
      <c r="L965" s="444">
        <f t="shared" ca="1" si="80"/>
        <v>-23601461.73694095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-23601461.73694095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-98374.405694461529</v>
      </c>
      <c r="L966" s="444">
        <f t="shared" ca="1" si="80"/>
        <v>-23708231.772365231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-23708231.772365231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-98819.280842062712</v>
      </c>
      <c r="L967" s="444">
        <f t="shared" ca="1" si="80"/>
        <v>-23815446.682937112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-23815446.682937112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-99266.009636112212</v>
      </c>
      <c r="L968" s="444">
        <f t="shared" ca="1" si="80"/>
        <v>-23923108.322303042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-23923108.322303042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-99714.599800136915</v>
      </c>
      <c r="L969" s="444">
        <f t="shared" ca="1" si="80"/>
        <v>-24031218.551832996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-24031218.551832996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-100165.05908984506</v>
      </c>
      <c r="L970" s="444">
        <f t="shared" ca="1" si="80"/>
        <v>-24139779.240652662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-24139779.240652662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-100617.39529326033</v>
      </c>
      <c r="L971" s="444">
        <f t="shared" ca="1" si="80"/>
        <v>-24248792.265675742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-24248792.265675742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-101071.6162308565</v>
      </c>
      <c r="L972" s="444">
        <f t="shared" ca="1" si="80"/>
        <v>-24358259.511636417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-24358259.511636417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-101527.72975569265</v>
      </c>
      <c r="L973" s="444">
        <f t="shared" ca="1" si="80"/>
        <v>-24468182.871121928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-24468182.871121928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-101985.74375354894</v>
      </c>
      <c r="L974" s="444">
        <f t="shared" ca="1" si="80"/>
        <v>-24578564.244605295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-24578564.244605295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-102445.66614306298</v>
      </c>
      <c r="L975" s="444">
        <f t="shared" ca="1" si="80"/>
        <v>-24689405.540478177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-24689405.540478177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-102907.50487586665</v>
      </c>
      <c r="L976" s="444">
        <f t="shared" ca="1" si="80"/>
        <v>-24800708.675083861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-24800708.675083861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-103371.26793672366</v>
      </c>
      <c r="L977" s="444">
        <f t="shared" ca="1" si="80"/>
        <v>-24912475.572750404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-24912475.572750404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-103836.96334366759</v>
      </c>
      <c r="L978" s="444">
        <f t="shared" ca="1" si="80"/>
        <v>-25024708.165823892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-25024708.165823892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-104304.59914814046</v>
      </c>
      <c r="L979" s="444">
        <f t="shared" ca="1" si="80"/>
        <v>-25137408.39470185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-25137408.39470185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-104774.18343513196</v>
      </c>
      <c r="L980" s="444">
        <f t="shared" ca="1" si="80"/>
        <v>-25250578.207866799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-25250578.207866799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-105245.72432331924</v>
      </c>
      <c r="L981" s="444">
        <f t="shared" ca="1" si="80"/>
        <v>-25364219.561919935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-25364219.561919935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-105719.2299652073</v>
      </c>
      <c r="L982" s="444">
        <f t="shared" ca="1" si="80"/>
        <v>-25478334.42161496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-25478334.42161496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-106194.70854726991</v>
      </c>
      <c r="L983" s="444">
        <f t="shared" ca="1" si="80"/>
        <v>-25592924.759892046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-25592924.759892046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-106672.1682900911</v>
      </c>
      <c r="L984" s="444">
        <f t="shared" ca="1" si="80"/>
        <v>-25707992.557911955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-25707992.557911955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-107151.61744850739</v>
      </c>
      <c r="L985" s="444">
        <f t="shared" ca="1" si="80"/>
        <v>-25823539.805090282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-25823539.805090282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-107633.06431175042</v>
      </c>
      <c r="L986" s="444">
        <f t="shared" ca="1" si="80"/>
        <v>-25939568.499131851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-25939568.499131851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-108116.51720359029</v>
      </c>
      <c r="L987" s="444">
        <f t="shared" ca="1" si="80"/>
        <v>-26056080.646065261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-26056080.646065261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-108601.9844824795</v>
      </c>
      <c r="L988" s="444">
        <f t="shared" ca="1" si="80"/>
        <v>-26173078.260277558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-26173078.260277558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-109089.4745416974</v>
      </c>
      <c r="L989" s="444">
        <f t="shared" ca="1" si="80"/>
        <v>-26290563.364549074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-26290563.364549074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-109578.99580949539</v>
      </c>
      <c r="L990" s="444">
        <f t="shared" ca="1" si="80"/>
        <v>-26408537.990088388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-26408537.990088388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-110070.55674924252</v>
      </c>
      <c r="L991" s="444">
        <f t="shared" ca="1" si="80"/>
        <v>-26527004.17656745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-26527004.17656745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-110564.16585957195</v>
      </c>
      <c r="L992" s="444">
        <f t="shared" ca="1" si="80"/>
        <v>-26645963.972156841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-26645963.972156841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-111059.83167452774</v>
      </c>
      <c r="L993" s="444">
        <f t="shared" ca="1" si="80"/>
        <v>-26765419.433561187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-26765419.433561187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-111557.56276371253</v>
      </c>
      <c r="L994" s="444">
        <f t="shared" ca="1" si="80"/>
        <v>-26885372.626054719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-26885372.626054719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-112057.36773243558</v>
      </c>
      <c r="L995" s="444">
        <f t="shared" ca="1" si="80"/>
        <v>-27005825.623516973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-27005825.623516973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-112559.25522186163</v>
      </c>
      <c r="L996" s="444">
        <f t="shared" ca="1" si="80"/>
        <v>-27126780.508468654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-27126780.508468654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-113063.23390916031</v>
      </c>
      <c r="L997" s="444">
        <f t="shared" ca="1" si="80"/>
        <v>-27248239.372107632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-27248239.372107632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-113569.31250765604</v>
      </c>
      <c r="L998" s="444">
        <f t="shared" ca="1" si="80"/>
        <v>-27370204.314345106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-27370204.314345106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-114077.49976697886</v>
      </c>
      <c r="L999" s="444">
        <f t="shared" ca="1" si="80"/>
        <v>-27492677.443841904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-27492677.443841904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-114587.80447321552</v>
      </c>
      <c r="L1000" s="444">
        <f t="shared" ca="1" si="80"/>
        <v>-27615660.878044937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-27615660.878044937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-115100.23544906148</v>
      </c>
      <c r="L1001" s="444">
        <f t="shared" ca="1" si="80"/>
        <v>-27739156.743223816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-27739156.743223816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-115614.80155397346</v>
      </c>
      <c r="L1002" s="444">
        <f t="shared" ca="1" si="80"/>
        <v>-27863167.174507607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-27863167.174507607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-116131.5116843226</v>
      </c>
      <c r="L1003" s="444">
        <f t="shared" ca="1" si="80"/>
        <v>-27987694.315921746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>
        <f>G1003+1</f>
        <v>84</v>
      </c>
      <c r="H1004" s="459">
        <v>997</v>
      </c>
      <c r="I1004" s="444">
        <f t="shared" ca="1" si="81"/>
        <v>-27987694.315921746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-116650.37477354819</v>
      </c>
      <c r="L1004" s="444">
        <f t="shared" ca="1" si="80"/>
        <v>-28112740.320425112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>
        <f t="shared" ref="G1005:G1015" si="103">G1004</f>
        <v>84</v>
      </c>
      <c r="H1005" s="459">
        <v>998</v>
      </c>
      <c r="I1005" s="444">
        <f t="shared" ca="1" si="81"/>
        <v>-28112740.320425112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-117171.39979231219</v>
      </c>
      <c r="L1005" s="444">
        <f t="shared" ca="1" si="80"/>
        <v>-28238307.349947244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>
        <f t="shared" si="103"/>
        <v>84</v>
      </c>
      <c r="H1006" s="459">
        <v>999</v>
      </c>
      <c r="I1006" s="444">
        <f t="shared" ca="1" si="81"/>
        <v>-28238307.349947244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-117694.59574865442</v>
      </c>
      <c r="L1006" s="444">
        <f t="shared" ca="1" si="80"/>
        <v>-28364397.575425718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>
        <f t="shared" si="103"/>
        <v>84</v>
      </c>
      <c r="H1007" s="459">
        <v>1000</v>
      </c>
      <c r="I1007" s="444">
        <f t="shared" ca="1" si="81"/>
        <v>-28364397.575425718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-118219.97168814807</v>
      </c>
      <c r="L1007" s="444">
        <f t="shared" ca="1" si="80"/>
        <v>-28491013.176843684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>
        <f t="shared" si="103"/>
        <v>84</v>
      </c>
      <c r="H1008" s="459">
        <v>1001</v>
      </c>
      <c r="I1008" s="444">
        <f t="shared" ca="1" si="81"/>
        <v>-28491013.176843684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-118747.53669405625</v>
      </c>
      <c r="L1008" s="444">
        <f t="shared" ca="1" si="80"/>
        <v>-28618156.34326756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>
        <f t="shared" si="103"/>
        <v>84</v>
      </c>
      <c r="H1009" s="459">
        <v>1002</v>
      </c>
      <c r="I1009" s="444">
        <f t="shared" ca="1" si="81"/>
        <v>-28618156.34326756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-119277.29988748908</v>
      </c>
      <c r="L1009" s="444">
        <f t="shared" ca="1" si="80"/>
        <v>-28745829.272884868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>
        <f t="shared" si="103"/>
        <v>84</v>
      </c>
      <c r="H1010" s="459">
        <v>1003</v>
      </c>
      <c r="I1010" s="444">
        <f t="shared" ca="1" si="81"/>
        <v>-28745829.272884868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-119809.27042756119</v>
      </c>
      <c r="L1010" s="444">
        <f t="shared" ca="1" si="80"/>
        <v>-28874034.173042249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>
        <f t="shared" si="103"/>
        <v>84</v>
      </c>
      <c r="H1011" s="459">
        <v>1004</v>
      </c>
      <c r="I1011" s="444">
        <f t="shared" ca="1" si="81"/>
        <v>-28874034.173042249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-120343.45751155028</v>
      </c>
      <c r="L1011" s="444">
        <f t="shared" ca="1" si="80"/>
        <v>-29002773.260283619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>
        <f t="shared" si="103"/>
        <v>84</v>
      </c>
      <c r="H1012" s="459">
        <v>1005</v>
      </c>
      <c r="I1012" s="444">
        <f t="shared" ca="1" si="81"/>
        <v>-29002773.260283619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-120879.87037505599</v>
      </c>
      <c r="L1012" s="444">
        <f t="shared" ca="1" si="80"/>
        <v>-29132048.760388494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>
        <f t="shared" si="103"/>
        <v>84</v>
      </c>
      <c r="H1013" s="459">
        <v>1006</v>
      </c>
      <c r="I1013" s="444">
        <f t="shared" ca="1" si="81"/>
        <v>-29132048.760388494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-121418.51829215961</v>
      </c>
      <c r="L1013" s="444">
        <f t="shared" ca="1" si="80"/>
        <v>-29261862.908410471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>
        <f t="shared" si="103"/>
        <v>84</v>
      </c>
      <c r="H1014" s="459">
        <v>1007</v>
      </c>
      <c r="I1014" s="444">
        <f t="shared" ca="1" si="81"/>
        <v>-29261862.908410471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-121959.41057558454</v>
      </c>
      <c r="L1014" s="444">
        <f t="shared" ca="1" si="80"/>
        <v>-29392217.948715873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>
        <f t="shared" si="103"/>
        <v>84</v>
      </c>
      <c r="H1015" s="459">
        <v>1008</v>
      </c>
      <c r="I1015" s="444">
        <f t="shared" ca="1" si="81"/>
        <v>-29392217.948715873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-122502.55657685705</v>
      </c>
      <c r="L1015" s="444">
        <f t="shared" ca="1" si="80"/>
        <v>-29523116.135022547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>
        <f>G1015+1</f>
        <v>85</v>
      </c>
      <c r="H1016" s="459">
        <v>1009</v>
      </c>
      <c r="I1016" s="444">
        <f t="shared" ca="1" si="81"/>
        <v>-29523116.135022547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-123047.96568646819</v>
      </c>
      <c r="L1016" s="444">
        <f t="shared" ca="1" si="80"/>
        <v>-29654559.730438832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>
        <f t="shared" ref="G1017:G1027" si="104">G1016</f>
        <v>85</v>
      </c>
      <c r="H1017" s="459">
        <v>1010</v>
      </c>
      <c r="I1017" s="444">
        <f t="shared" ca="1" si="81"/>
        <v>-29654559.730438832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-123595.64733403604</v>
      </c>
      <c r="L1017" s="444">
        <f t="shared" ca="1" si="80"/>
        <v>-29786551.007502686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>
        <f t="shared" si="104"/>
        <v>85</v>
      </c>
      <c r="H1018" s="459">
        <v>1011</v>
      </c>
      <c r="I1018" s="444">
        <f t="shared" ca="1" si="81"/>
        <v>-29786551.007502686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-124145.61098846876</v>
      </c>
      <c r="L1018" s="444">
        <f t="shared" ca="1" si="80"/>
        <v>-29919092.248220973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>
        <f t="shared" si="104"/>
        <v>85</v>
      </c>
      <c r="H1019" s="459">
        <v>1012</v>
      </c>
      <c r="I1019" s="444">
        <f t="shared" ca="1" si="81"/>
        <v>-29919092.248220973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-124697.86615812829</v>
      </c>
      <c r="L1019" s="444">
        <f t="shared" ca="1" si="80"/>
        <v>-30052185.744108919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>
        <f t="shared" si="104"/>
        <v>85</v>
      </c>
      <c r="H1020" s="459">
        <v>1013</v>
      </c>
      <c r="I1020" s="444">
        <f t="shared" ca="1" si="81"/>
        <v>-30052185.744108919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-125252.42239099472</v>
      </c>
      <c r="L1020" s="444">
        <f t="shared" ca="1" si="80"/>
        <v>-30185833.796229731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>
        <f t="shared" si="104"/>
        <v>85</v>
      </c>
      <c r="H1021" s="459">
        <v>1014</v>
      </c>
      <c r="I1021" s="444">
        <f t="shared" ca="1" si="81"/>
        <v>-30185833.796229731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-125809.28927483148</v>
      </c>
      <c r="L1021" s="444">
        <f t="shared" ca="1" si="80"/>
        <v>-30320038.71523438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>
        <f t="shared" si="104"/>
        <v>85</v>
      </c>
      <c r="H1022" s="459">
        <v>1015</v>
      </c>
      <c r="I1022" s="444">
        <f t="shared" ca="1" si="81"/>
        <v>-30320038.71523438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-126368.47643735082</v>
      </c>
      <c r="L1022" s="444">
        <f t="shared" ca="1" si="80"/>
        <v>-30454802.821401551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>
        <f t="shared" si="104"/>
        <v>85</v>
      </c>
      <c r="H1023" s="459">
        <v>1016</v>
      </c>
      <c r="I1023" s="444">
        <f t="shared" ca="1" si="81"/>
        <v>-30454802.821401551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-126929.99354638071</v>
      </c>
      <c r="L1023" s="444">
        <f t="shared" ca="1" si="80"/>
        <v>-30590128.444677752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>
        <f t="shared" si="104"/>
        <v>85</v>
      </c>
      <c r="H1024" s="459">
        <v>1017</v>
      </c>
      <c r="I1024" s="444">
        <f t="shared" ca="1" si="81"/>
        <v>-30590128.444677752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-127493.85031003154</v>
      </c>
      <c r="L1024" s="444">
        <f t="shared" ca="1" si="80"/>
        <v>-30726017.924717601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>
        <f t="shared" si="104"/>
        <v>85</v>
      </c>
      <c r="H1025" s="459">
        <v>1018</v>
      </c>
      <c r="I1025" s="444">
        <f t="shared" ca="1" si="81"/>
        <v>-30726017.924717601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-128060.05647686425</v>
      </c>
      <c r="L1025" s="444">
        <f t="shared" ca="1" si="80"/>
        <v>-30862473.610924285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>
        <f t="shared" si="104"/>
        <v>85</v>
      </c>
      <c r="H1026" s="459">
        <v>1019</v>
      </c>
      <c r="I1026" s="444">
        <f t="shared" ca="1" si="81"/>
        <v>-30862473.610924285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-128628.62183605878</v>
      </c>
      <c r="L1026" s="444">
        <f t="shared" ca="1" si="80"/>
        <v>-30999497.862490162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>
        <f t="shared" si="104"/>
        <v>85</v>
      </c>
      <c r="H1027" s="459">
        <v>1020</v>
      </c>
      <c r="I1027" s="444">
        <f t="shared" ca="1" si="81"/>
        <v>-30999497.862490162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-129199.55621758323</v>
      </c>
      <c r="L1027" s="444">
        <f t="shared" ca="1" si="80"/>
        <v>-31137093.048437566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>
        <f>G1027+1</f>
        <v>86</v>
      </c>
      <c r="H1028" s="459">
        <v>1021</v>
      </c>
      <c r="I1028" s="444">
        <f t="shared" ca="1" si="81"/>
        <v>-31137093.048437566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-129772.86949236409</v>
      </c>
      <c r="L1028" s="444">
        <f t="shared" ref="L1028:L1282" ca="1" si="106">I1028-J1028+K1028</f>
        <v>-31275261.547659747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-31275261.547659747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-130348.57157245652</v>
      </c>
      <c r="L1029" s="444">
        <f t="shared" ca="1" si="106"/>
        <v>-31414005.748962022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25">
      <c r="G1030" s="459">
        <f t="shared" si="107"/>
        <v>86</v>
      </c>
      <c r="H1030" s="459">
        <v>1023</v>
      </c>
      <c r="I1030" s="444">
        <f t="shared" ca="1" si="108"/>
        <v>-31414005.748962022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-130926.672411216</v>
      </c>
      <c r="L1030" s="444">
        <f t="shared" ca="1" si="106"/>
        <v>-31553328.051103055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25">
      <c r="G1031" s="459">
        <f t="shared" si="107"/>
        <v>86</v>
      </c>
      <c r="H1031" s="459">
        <v>1024</v>
      </c>
      <c r="I1031" s="444">
        <f t="shared" ca="1" si="108"/>
        <v>-31553328.051103055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-131507.18200347028</v>
      </c>
      <c r="L1031" s="444">
        <f t="shared" ca="1" si="106"/>
        <v>-31693230.862836346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25">
      <c r="G1032" s="459">
        <f t="shared" si="107"/>
        <v>86</v>
      </c>
      <c r="H1032" s="459">
        <v>1025</v>
      </c>
      <c r="I1032" s="444">
        <f t="shared" ca="1" si="108"/>
        <v>-31693230.862836346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-132090.11038569236</v>
      </c>
      <c r="L1032" s="444">
        <f t="shared" ca="1" si="106"/>
        <v>-31833716.602951858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25">
      <c r="G1033" s="459">
        <f t="shared" si="107"/>
        <v>86</v>
      </c>
      <c r="H1033" s="459">
        <v>1026</v>
      </c>
      <c r="I1033" s="444">
        <f t="shared" ca="1" si="108"/>
        <v>-31833716.602951858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-132675.46763617365</v>
      </c>
      <c r="L1033" s="444">
        <f t="shared" ca="1" si="106"/>
        <v>-31974787.700317852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25">
      <c r="G1034" s="459">
        <f t="shared" si="107"/>
        <v>86</v>
      </c>
      <c r="H1034" s="459">
        <v>1027</v>
      </c>
      <c r="I1034" s="444">
        <f t="shared" ca="1" si="108"/>
        <v>-31974787.700317852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-133263.26387519864</v>
      </c>
      <c r="L1034" s="444">
        <f t="shared" ca="1" si="106"/>
        <v>-32116446.593922868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25">
      <c r="G1035" s="459">
        <f t="shared" si="107"/>
        <v>86</v>
      </c>
      <c r="H1035" s="459">
        <v>1028</v>
      </c>
      <c r="I1035" s="444">
        <f t="shared" ca="1" si="108"/>
        <v>-32116446.593922868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-133853.50926521953</v>
      </c>
      <c r="L1035" s="444">
        <f t="shared" ca="1" si="106"/>
        <v>-32258695.732917905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25">
      <c r="G1036" s="459">
        <f t="shared" si="107"/>
        <v>86</v>
      </c>
      <c r="H1036" s="459">
        <v>1029</v>
      </c>
      <c r="I1036" s="444">
        <f t="shared" ca="1" si="108"/>
        <v>-32258695.732917905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-134446.21401103219</v>
      </c>
      <c r="L1036" s="444">
        <f t="shared" ca="1" si="106"/>
        <v>-32401537.576658756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25">
      <c r="G1037" s="459">
        <f t="shared" si="107"/>
        <v>86</v>
      </c>
      <c r="H1037" s="459">
        <v>1030</v>
      </c>
      <c r="I1037" s="444">
        <f t="shared" ca="1" si="108"/>
        <v>-32401537.576658756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-135041.3883599524</v>
      </c>
      <c r="L1037" s="444">
        <f t="shared" ca="1" si="106"/>
        <v>-32544974.594748527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25">
      <c r="G1038" s="459">
        <f t="shared" si="107"/>
        <v>86</v>
      </c>
      <c r="H1038" s="459">
        <v>1031</v>
      </c>
      <c r="I1038" s="444">
        <f t="shared" ca="1" si="108"/>
        <v>-32544974.594748527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-135639.0426019931</v>
      </c>
      <c r="L1038" s="444">
        <f t="shared" ca="1" si="106"/>
        <v>-32689009.267080337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25">
      <c r="G1039" s="459">
        <f t="shared" si="107"/>
        <v>86</v>
      </c>
      <c r="H1039" s="459">
        <v>1032</v>
      </c>
      <c r="I1039" s="444">
        <f t="shared" ca="1" si="108"/>
        <v>-32689009.267080337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-136239.1870700423</v>
      </c>
      <c r="L1039" s="444">
        <f t="shared" ca="1" si="106"/>
        <v>-32833644.083880197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25">
      <c r="G1040" s="459">
        <f>G1039+1</f>
        <v>87</v>
      </c>
      <c r="H1040" s="459">
        <v>1033</v>
      </c>
      <c r="I1040" s="444">
        <f t="shared" ca="1" si="108"/>
        <v>-32833644.083880197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-136841.83214004172</v>
      </c>
      <c r="L1040" s="444">
        <f t="shared" ca="1" si="106"/>
        <v>-32978881.545750059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25">
      <c r="G1041" s="459">
        <f t="shared" ref="G1041:G1051" si="111">G1040</f>
        <v>87</v>
      </c>
      <c r="H1041" s="459">
        <v>1034</v>
      </c>
      <c r="I1041" s="444">
        <f t="shared" ca="1" si="108"/>
        <v>-32978881.545750059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-137446.98823116615</v>
      </c>
      <c r="L1041" s="444">
        <f t="shared" ca="1" si="106"/>
        <v>-33124724.163711045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25">
      <c r="G1042" s="459">
        <f t="shared" si="111"/>
        <v>87</v>
      </c>
      <c r="H1042" s="459">
        <v>1035</v>
      </c>
      <c r="I1042" s="444">
        <f t="shared" ca="1" si="108"/>
        <v>-33124724.163711045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-138054.66580600358</v>
      </c>
      <c r="L1042" s="444">
        <f t="shared" ca="1" si="106"/>
        <v>-33271174.459246866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25">
      <c r="G1043" s="459">
        <f t="shared" si="111"/>
        <v>87</v>
      </c>
      <c r="H1043" s="459">
        <v>1036</v>
      </c>
      <c r="I1043" s="444">
        <f t="shared" ca="1" si="108"/>
        <v>-33271174.459246866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-138664.87537073618</v>
      </c>
      <c r="L1043" s="444">
        <f t="shared" ca="1" si="106"/>
        <v>-33418234.964347422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25">
      <c r="G1044" s="459">
        <f t="shared" si="111"/>
        <v>87</v>
      </c>
      <c r="H1044" s="459">
        <v>1037</v>
      </c>
      <c r="I1044" s="444">
        <f t="shared" ca="1" si="108"/>
        <v>-33418234.964347422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-139277.62747532185</v>
      </c>
      <c r="L1044" s="444">
        <f t="shared" ca="1" si="106"/>
        <v>-33565908.221552566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25">
      <c r="G1045" s="459">
        <f t="shared" si="111"/>
        <v>87</v>
      </c>
      <c r="H1045" s="459">
        <v>1038</v>
      </c>
      <c r="I1045" s="444">
        <f t="shared" ca="1" si="108"/>
        <v>-33565908.221552566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-139892.93271367662</v>
      </c>
      <c r="L1045" s="444">
        <f t="shared" ca="1" si="106"/>
        <v>-33714196.783996068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25">
      <c r="G1046" s="459">
        <f t="shared" si="111"/>
        <v>87</v>
      </c>
      <c r="H1046" s="459">
        <v>1039</v>
      </c>
      <c r="I1046" s="444">
        <f t="shared" ca="1" si="108"/>
        <v>-33714196.783996068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-140510.80172385788</v>
      </c>
      <c r="L1046" s="444">
        <f t="shared" ca="1" si="106"/>
        <v>-33863103.21544975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25">
      <c r="G1047" s="459">
        <f t="shared" si="111"/>
        <v>87</v>
      </c>
      <c r="H1047" s="459">
        <v>1040</v>
      </c>
      <c r="I1047" s="444">
        <f t="shared" ca="1" si="108"/>
        <v>-33863103.21544975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-141131.24518824823</v>
      </c>
      <c r="L1047" s="444">
        <f t="shared" ca="1" si="106"/>
        <v>-34012630.090367824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25">
      <c r="G1048" s="459">
        <f t="shared" si="111"/>
        <v>87</v>
      </c>
      <c r="H1048" s="459">
        <v>1041</v>
      </c>
      <c r="I1048" s="444">
        <f t="shared" ca="1" si="108"/>
        <v>-34012630.090367824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-141754.27383374018</v>
      </c>
      <c r="L1048" s="444">
        <f t="shared" ca="1" si="106"/>
        <v>-34162779.993931383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25">
      <c r="G1049" s="459">
        <f t="shared" si="111"/>
        <v>87</v>
      </c>
      <c r="H1049" s="459">
        <v>1042</v>
      </c>
      <c r="I1049" s="444">
        <f t="shared" ca="1" si="108"/>
        <v>-34162779.993931383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-142379.8984319217</v>
      </c>
      <c r="L1049" s="444">
        <f t="shared" ca="1" si="106"/>
        <v>-34313555.522093125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25">
      <c r="G1050" s="459">
        <f t="shared" si="111"/>
        <v>87</v>
      </c>
      <c r="H1050" s="459">
        <v>1043</v>
      </c>
      <c r="I1050" s="444">
        <f t="shared" ca="1" si="108"/>
        <v>-34313555.522093125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-143008.12979926227</v>
      </c>
      <c r="L1050" s="444">
        <f t="shared" ca="1" si="106"/>
        <v>-34464959.281622209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25">
      <c r="G1051" s="459">
        <f t="shared" si="111"/>
        <v>87</v>
      </c>
      <c r="H1051" s="459">
        <v>1044</v>
      </c>
      <c r="I1051" s="444">
        <f t="shared" ca="1" si="108"/>
        <v>-34464959.281622209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-143638.97879730014</v>
      </c>
      <c r="L1051" s="444">
        <f t="shared" ca="1" si="106"/>
        <v>-34616993.890149333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25">
      <c r="G1052" s="459">
        <f>G1051+1</f>
        <v>88</v>
      </c>
      <c r="H1052" s="459">
        <v>1045</v>
      </c>
      <c r="I1052" s="444">
        <f t="shared" ca="1" si="108"/>
        <v>-34616993.890149333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-144272.45633282981</v>
      </c>
      <c r="L1052" s="444">
        <f t="shared" ca="1" si="106"/>
        <v>-34769661.976211987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25">
      <c r="G1053" s="459">
        <f t="shared" ref="G1053:G1063" si="112">G1052</f>
        <v>88</v>
      </c>
      <c r="H1053" s="459">
        <v>1046</v>
      </c>
      <c r="I1053" s="444">
        <f t="shared" ca="1" si="108"/>
        <v>-34769661.976211987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-144908.57335809089</v>
      </c>
      <c r="L1053" s="444">
        <f t="shared" ca="1" si="106"/>
        <v>-34922966.179299898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25">
      <c r="G1054" s="459">
        <f t="shared" si="112"/>
        <v>88</v>
      </c>
      <c r="H1054" s="459">
        <v>1047</v>
      </c>
      <c r="I1054" s="444">
        <f t="shared" ca="1" si="108"/>
        <v>-34922966.179299898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-145547.34087095718</v>
      </c>
      <c r="L1054" s="444">
        <f t="shared" ca="1" si="106"/>
        <v>-35076909.149900675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25">
      <c r="G1055" s="459">
        <f t="shared" si="112"/>
        <v>88</v>
      </c>
      <c r="H1055" s="459">
        <v>1048</v>
      </c>
      <c r="I1055" s="444">
        <f t="shared" ca="1" si="108"/>
        <v>-35076909.149900675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-146188.76991512708</v>
      </c>
      <c r="L1055" s="444">
        <f t="shared" ca="1" si="106"/>
        <v>-35231493.549545623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25">
      <c r="G1056" s="459">
        <f t="shared" si="112"/>
        <v>88</v>
      </c>
      <c r="H1056" s="459">
        <v>1049</v>
      </c>
      <c r="I1056" s="444">
        <f t="shared" ca="1" si="108"/>
        <v>-35231493.549545623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-146832.87158031436</v>
      </c>
      <c r="L1056" s="444">
        <f t="shared" ca="1" si="106"/>
        <v>-35386722.050855763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25">
      <c r="G1057" s="459">
        <f t="shared" si="112"/>
        <v>88</v>
      </c>
      <c r="H1057" s="459">
        <v>1050</v>
      </c>
      <c r="I1057" s="444">
        <f t="shared" ca="1" si="108"/>
        <v>-35386722.050855763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-147479.65700243993</v>
      </c>
      <c r="L1057" s="444">
        <f t="shared" ca="1" si="106"/>
        <v>-35542597.337588027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25">
      <c r="G1058" s="459">
        <f t="shared" si="112"/>
        <v>88</v>
      </c>
      <c r="H1058" s="459">
        <v>1051</v>
      </c>
      <c r="I1058" s="444">
        <f t="shared" ca="1" si="108"/>
        <v>-35542597.337588027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-148129.13736382438</v>
      </c>
      <c r="L1058" s="444">
        <f t="shared" ca="1" si="106"/>
        <v>-35699122.104681671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25">
      <c r="G1059" s="459">
        <f t="shared" si="112"/>
        <v>88</v>
      </c>
      <c r="H1059" s="459">
        <v>1052</v>
      </c>
      <c r="I1059" s="444">
        <f t="shared" ca="1" si="108"/>
        <v>-35699122.104681671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-148781.32389338122</v>
      </c>
      <c r="L1059" s="444">
        <f t="shared" ca="1" si="106"/>
        <v>-35856299.058304876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25">
      <c r="G1060" s="459">
        <f t="shared" si="112"/>
        <v>88</v>
      </c>
      <c r="H1060" s="459">
        <v>1053</v>
      </c>
      <c r="I1060" s="444">
        <f t="shared" ca="1" si="108"/>
        <v>-35856299.058304876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-149436.22786681124</v>
      </c>
      <c r="L1060" s="444">
        <f t="shared" ca="1" si="106"/>
        <v>-36014130.915901512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25">
      <c r="G1061" s="459">
        <f t="shared" si="112"/>
        <v>88</v>
      </c>
      <c r="H1061" s="459">
        <v>1054</v>
      </c>
      <c r="I1061" s="444">
        <f t="shared" ca="1" si="108"/>
        <v>-36014130.915901512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-150093.86060679721</v>
      </c>
      <c r="L1061" s="444">
        <f t="shared" ca="1" si="106"/>
        <v>-36172620.406238131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25">
      <c r="G1062" s="459">
        <f t="shared" si="112"/>
        <v>88</v>
      </c>
      <c r="H1062" s="459">
        <v>1055</v>
      </c>
      <c r="I1062" s="444">
        <f t="shared" ca="1" si="108"/>
        <v>-36172620.406238131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-150754.23348319982</v>
      </c>
      <c r="L1062" s="444">
        <f t="shared" ca="1" si="106"/>
        <v>-36331770.269451156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25">
      <c r="G1063" s="459">
        <f t="shared" si="112"/>
        <v>88</v>
      </c>
      <c r="H1063" s="459">
        <v>1056</v>
      </c>
      <c r="I1063" s="444">
        <f t="shared" ca="1" si="108"/>
        <v>-36331770.269451156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-151417.35791325406</v>
      </c>
      <c r="L1063" s="444">
        <f t="shared" ca="1" si="106"/>
        <v>-36491583.257094234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25">
      <c r="G1064" s="459">
        <f>G1063+1</f>
        <v>89</v>
      </c>
      <c r="H1064" s="459">
        <v>1057</v>
      </c>
      <c r="I1064" s="444">
        <f t="shared" ca="1" si="108"/>
        <v>-36491583.257094234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-152083.24536176689</v>
      </c>
      <c r="L1064" s="444">
        <f t="shared" ca="1" si="106"/>
        <v>-36652062.132185824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25">
      <c r="G1065" s="459">
        <f t="shared" ref="G1065:G1075" si="113">G1064</f>
        <v>89</v>
      </c>
      <c r="H1065" s="459">
        <v>1058</v>
      </c>
      <c r="I1065" s="444">
        <f t="shared" ca="1" si="108"/>
        <v>-36652062.132185824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-152751.90734131518</v>
      </c>
      <c r="L1065" s="444">
        <f t="shared" ca="1" si="106"/>
        <v>-36813209.669256963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25">
      <c r="G1066" s="459">
        <f t="shared" si="113"/>
        <v>89</v>
      </c>
      <c r="H1066" s="459">
        <v>1059</v>
      </c>
      <c r="I1066" s="444">
        <f t="shared" ca="1" si="108"/>
        <v>-36813209.669256963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-153423.35541244494</v>
      </c>
      <c r="L1066" s="444">
        <f t="shared" ca="1" si="106"/>
        <v>-36975028.654399231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25">
      <c r="G1067" s="459">
        <f t="shared" si="113"/>
        <v>89</v>
      </c>
      <c r="H1067" s="459">
        <v>1060</v>
      </c>
      <c r="I1067" s="444">
        <f t="shared" ca="1" si="108"/>
        <v>-36975028.654399231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-154097.60118387104</v>
      </c>
      <c r="L1067" s="444">
        <f t="shared" ca="1" si="106"/>
        <v>-37137521.885312922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25">
      <c r="G1068" s="459">
        <f t="shared" si="113"/>
        <v>89</v>
      </c>
      <c r="H1068" s="459">
        <v>1061</v>
      </c>
      <c r="I1068" s="444">
        <f t="shared" ca="1" si="108"/>
        <v>-37137521.885312922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-154774.6563126781</v>
      </c>
      <c r="L1068" s="444">
        <f t="shared" ca="1" si="106"/>
        <v>-37300692.171355426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25">
      <c r="G1069" s="459">
        <f t="shared" si="113"/>
        <v>89</v>
      </c>
      <c r="H1069" s="459">
        <v>1062</v>
      </c>
      <c r="I1069" s="444">
        <f t="shared" ca="1" si="108"/>
        <v>-37300692.171355426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-155454.53250452186</v>
      </c>
      <c r="L1069" s="444">
        <f t="shared" ca="1" si="106"/>
        <v>-37464542.33358977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25">
      <c r="G1070" s="459">
        <f t="shared" si="113"/>
        <v>89</v>
      </c>
      <c r="H1070" s="459">
        <v>1063</v>
      </c>
      <c r="I1070" s="444">
        <f t="shared" ca="1" si="108"/>
        <v>-37464542.33358977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-156137.24151383163</v>
      </c>
      <c r="L1070" s="444">
        <f t="shared" ca="1" si="106"/>
        <v>-37629075.204833426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25">
      <c r="G1071" s="459">
        <f t="shared" si="113"/>
        <v>89</v>
      </c>
      <c r="H1071" s="459">
        <v>1064</v>
      </c>
      <c r="I1071" s="444">
        <f t="shared" ca="1" si="108"/>
        <v>-37629075.204833426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-156822.79514401354</v>
      </c>
      <c r="L1071" s="444">
        <f t="shared" ca="1" si="106"/>
        <v>-37794293.629707262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25">
      <c r="G1072" s="459">
        <f t="shared" si="113"/>
        <v>89</v>
      </c>
      <c r="H1072" s="459">
        <v>1065</v>
      </c>
      <c r="I1072" s="444">
        <f t="shared" ca="1" si="108"/>
        <v>-37794293.629707262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-157511.20524765452</v>
      </c>
      <c r="L1072" s="444">
        <f t="shared" ca="1" si="106"/>
        <v>-37960200.46468474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25">
      <c r="G1073" s="459">
        <f t="shared" si="113"/>
        <v>89</v>
      </c>
      <c r="H1073" s="459">
        <v>1066</v>
      </c>
      <c r="I1073" s="444">
        <f t="shared" ca="1" si="108"/>
        <v>-37960200.46468474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-158202.48372672734</v>
      </c>
      <c r="L1073" s="444">
        <f t="shared" ca="1" si="106"/>
        <v>-38126798.578141287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25">
      <c r="G1074" s="459">
        <f t="shared" si="113"/>
        <v>89</v>
      </c>
      <c r="H1074" s="459">
        <v>1067</v>
      </c>
      <c r="I1074" s="444">
        <f t="shared" ca="1" si="108"/>
        <v>-38126798.578141287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-158896.64253279628</v>
      </c>
      <c r="L1074" s="444">
        <f t="shared" ca="1" si="106"/>
        <v>-38294090.850403905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25">
      <c r="G1075" s="459">
        <f t="shared" si="113"/>
        <v>89</v>
      </c>
      <c r="H1075" s="459">
        <v>1068</v>
      </c>
      <c r="I1075" s="444">
        <f t="shared" ca="1" si="108"/>
        <v>-38294090.850403905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-159593.69366722385</v>
      </c>
      <c r="L1075" s="444">
        <f t="shared" ca="1" si="106"/>
        <v>-38462080.173800953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25">
      <c r="G1076" s="459">
        <f>G1075+1</f>
        <v>90</v>
      </c>
      <c r="H1076" s="459">
        <v>1069</v>
      </c>
      <c r="I1076" s="444">
        <f t="shared" ca="1" si="108"/>
        <v>-38462080.173800953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-160293.64918137822</v>
      </c>
      <c r="L1076" s="444">
        <f t="shared" ca="1" si="106"/>
        <v>-38630769.452712156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25">
      <c r="G1077" s="459">
        <f t="shared" ref="G1077:G1087" si="114">G1076</f>
        <v>90</v>
      </c>
      <c r="H1077" s="459">
        <v>1070</v>
      </c>
      <c r="I1077" s="444">
        <f t="shared" ca="1" si="108"/>
        <v>-38630769.452712156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-160996.52117684158</v>
      </c>
      <c r="L1077" s="444">
        <f t="shared" ca="1" si="106"/>
        <v>-38800161.603618823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25">
      <c r="G1078" s="459">
        <f t="shared" si="114"/>
        <v>90</v>
      </c>
      <c r="H1078" s="459">
        <v>1071</v>
      </c>
      <c r="I1078" s="444">
        <f t="shared" ca="1" si="108"/>
        <v>-38800161.603618823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-161702.32180561934</v>
      </c>
      <c r="L1078" s="444">
        <f t="shared" ca="1" si="106"/>
        <v>-38970259.555154264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25">
      <c r="G1079" s="459">
        <f t="shared" si="114"/>
        <v>90</v>
      </c>
      <c r="H1079" s="459">
        <v>1072</v>
      </c>
      <c r="I1079" s="444">
        <f t="shared" ca="1" si="108"/>
        <v>-38970259.555154264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-162411.06327035037</v>
      </c>
      <c r="L1079" s="444">
        <f t="shared" ca="1" si="106"/>
        <v>-39141066.248154439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25">
      <c r="G1080" s="459">
        <f t="shared" si="114"/>
        <v>90</v>
      </c>
      <c r="H1080" s="459">
        <v>1073</v>
      </c>
      <c r="I1080" s="444">
        <f t="shared" ca="1" si="108"/>
        <v>-39141066.248154439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-163122.75782451776</v>
      </c>
      <c r="L1080" s="444">
        <f t="shared" ca="1" si="106"/>
        <v>-39312584.635708779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25">
      <c r="G1081" s="459">
        <f t="shared" si="114"/>
        <v>90</v>
      </c>
      <c r="H1081" s="459">
        <v>1074</v>
      </c>
      <c r="I1081" s="444">
        <f t="shared" ca="1" si="108"/>
        <v>-39312584.635708779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-163837.41777266085</v>
      </c>
      <c r="L1081" s="444">
        <f t="shared" ca="1" si="106"/>
        <v>-39484817.68321126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25">
      <c r="G1082" s="459">
        <f t="shared" si="114"/>
        <v>90</v>
      </c>
      <c r="H1082" s="459">
        <v>1075</v>
      </c>
      <c r="I1082" s="444">
        <f t="shared" ca="1" si="108"/>
        <v>-39484817.68321126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-164555.05547058783</v>
      </c>
      <c r="L1082" s="444">
        <f t="shared" ca="1" si="106"/>
        <v>-39657768.368411668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25">
      <c r="G1083" s="459">
        <f t="shared" si="114"/>
        <v>90</v>
      </c>
      <c r="H1083" s="459">
        <v>1076</v>
      </c>
      <c r="I1083" s="444">
        <f t="shared" ca="1" si="108"/>
        <v>-39657768.368411668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-165275.68332558955</v>
      </c>
      <c r="L1083" s="444">
        <f t="shared" ca="1" si="106"/>
        <v>-39831439.681467079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25">
      <c r="G1084" s="459">
        <f t="shared" si="114"/>
        <v>90</v>
      </c>
      <c r="H1084" s="459">
        <v>1077</v>
      </c>
      <c r="I1084" s="444">
        <f t="shared" ca="1" si="108"/>
        <v>-39831439.681467079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-165999.31379665376</v>
      </c>
      <c r="L1084" s="444">
        <f t="shared" ca="1" si="106"/>
        <v>-40005834.624993555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25">
      <c r="G1085" s="459">
        <f t="shared" si="114"/>
        <v>90</v>
      </c>
      <c r="H1085" s="459">
        <v>1078</v>
      </c>
      <c r="I1085" s="444">
        <f t="shared" ca="1" si="108"/>
        <v>-40005834.624993555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-166725.95939468074</v>
      </c>
      <c r="L1085" s="444">
        <f t="shared" ca="1" si="106"/>
        <v>-40180956.214118056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25">
      <c r="G1086" s="459">
        <f t="shared" si="114"/>
        <v>90</v>
      </c>
      <c r="H1086" s="459">
        <v>1079</v>
      </c>
      <c r="I1086" s="444">
        <f t="shared" ca="1" si="108"/>
        <v>-40180956.214118056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-167455.63268269948</v>
      </c>
      <c r="L1086" s="444">
        <f t="shared" ca="1" si="106"/>
        <v>-40356807.476530574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25">
      <c r="G1087" s="459">
        <f t="shared" si="114"/>
        <v>90</v>
      </c>
      <c r="H1087" s="459">
        <v>1080</v>
      </c>
      <c r="I1087" s="444">
        <f t="shared" ca="1" si="108"/>
        <v>-40356807.476530574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-168188.34627608498</v>
      </c>
      <c r="L1087" s="444">
        <f t="shared" ca="1" si="106"/>
        <v>-40533391.452536479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25">
      <c r="G1088" s="459">
        <f>G1087+1</f>
        <v>91</v>
      </c>
      <c r="H1088" s="459">
        <v>1081</v>
      </c>
      <c r="I1088" s="444">
        <f t="shared" ca="1" si="108"/>
        <v>-40533391.452536479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-168924.11284277626</v>
      </c>
      <c r="L1088" s="444">
        <f t="shared" ca="1" si="106"/>
        <v>-40710711.195109077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25">
      <c r="G1089" s="459">
        <f t="shared" ref="G1089:G1099" si="115">G1088</f>
        <v>91</v>
      </c>
      <c r="H1089" s="459">
        <v>1082</v>
      </c>
      <c r="I1089" s="444">
        <f t="shared" ca="1" si="108"/>
        <v>-40710711.195109077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-169662.94510349541</v>
      </c>
      <c r="L1089" s="444">
        <f t="shared" ca="1" si="106"/>
        <v>-40888769.769942395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25">
      <c r="G1090" s="459">
        <f t="shared" si="115"/>
        <v>91</v>
      </c>
      <c r="H1090" s="459">
        <v>1083</v>
      </c>
      <c r="I1090" s="444">
        <f t="shared" ca="1" si="108"/>
        <v>-40888769.769942395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-170404.85583196758</v>
      </c>
      <c r="L1090" s="444">
        <f t="shared" ca="1" si="106"/>
        <v>-41067570.255504183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25">
      <c r="G1091" s="459">
        <f t="shared" si="115"/>
        <v>91</v>
      </c>
      <c r="H1091" s="459">
        <v>1084</v>
      </c>
      <c r="I1091" s="444">
        <f t="shared" ca="1" si="108"/>
        <v>-41067570.255504183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-171149.85785514169</v>
      </c>
      <c r="L1091" s="444">
        <f t="shared" ca="1" si="106"/>
        <v>-41247115.743089147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25">
      <c r="G1092" s="459">
        <f t="shared" si="115"/>
        <v>91</v>
      </c>
      <c r="H1092" s="459">
        <v>1085</v>
      </c>
      <c r="I1092" s="444">
        <f t="shared" ca="1" si="108"/>
        <v>-41247115.743089147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-171897.96405341238</v>
      </c>
      <c r="L1092" s="444">
        <f t="shared" ca="1" si="106"/>
        <v>-41427409.336872384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25">
      <c r="G1093" s="459">
        <f t="shared" si="115"/>
        <v>91</v>
      </c>
      <c r="H1093" s="459">
        <v>1086</v>
      </c>
      <c r="I1093" s="444">
        <f t="shared" ca="1" si="108"/>
        <v>-41427409.336872384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-172649.18736084254</v>
      </c>
      <c r="L1093" s="444">
        <f t="shared" ca="1" si="106"/>
        <v>-41608454.153963052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25">
      <c r="G1094" s="459">
        <f t="shared" si="115"/>
        <v>91</v>
      </c>
      <c r="H1094" s="459">
        <v>1087</v>
      </c>
      <c r="I1094" s="444">
        <f t="shared" ca="1" si="108"/>
        <v>-41608454.153963052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-173403.54076538698</v>
      </c>
      <c r="L1094" s="444">
        <f t="shared" ca="1" si="106"/>
        <v>-41790253.324458264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25">
      <c r="G1095" s="459">
        <f t="shared" si="115"/>
        <v>91</v>
      </c>
      <c r="H1095" s="459">
        <v>1088</v>
      </c>
      <c r="I1095" s="444">
        <f t="shared" ca="1" si="108"/>
        <v>-41790253.324458264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-174161.03730911703</v>
      </c>
      <c r="L1095" s="444">
        <f t="shared" ca="1" si="106"/>
        <v>-41972809.991497204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25">
      <c r="G1096" s="459">
        <f t="shared" si="115"/>
        <v>91</v>
      </c>
      <c r="H1096" s="459">
        <v>1089</v>
      </c>
      <c r="I1096" s="444">
        <f t="shared" ca="1" si="108"/>
        <v>-41972809.991497204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-174921.69008844593</v>
      </c>
      <c r="L1096" s="444">
        <f t="shared" ca="1" si="106"/>
        <v>-42156127.311315469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25">
      <c r="G1097" s="459">
        <f t="shared" si="115"/>
        <v>91</v>
      </c>
      <c r="H1097" s="459">
        <v>1090</v>
      </c>
      <c r="I1097" s="444">
        <f t="shared" ca="1" si="108"/>
        <v>-42156127.311315469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-175685.51225435539</v>
      </c>
      <c r="L1097" s="444">
        <f t="shared" ca="1" si="106"/>
        <v>-42340208.453299649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25">
      <c r="G1098" s="459">
        <f t="shared" si="115"/>
        <v>91</v>
      </c>
      <c r="H1098" s="459">
        <v>1091</v>
      </c>
      <c r="I1098" s="444">
        <f t="shared" ca="1" si="108"/>
        <v>-42340208.453299649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-176452.51701262279</v>
      </c>
      <c r="L1098" s="444">
        <f t="shared" ca="1" si="106"/>
        <v>-42525056.600042097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25">
      <c r="G1099" s="459">
        <f t="shared" si="115"/>
        <v>91</v>
      </c>
      <c r="H1099" s="459">
        <v>1092</v>
      </c>
      <c r="I1099" s="444">
        <f t="shared" ca="1" si="108"/>
        <v>-42525056.600042097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-177222.71762404966</v>
      </c>
      <c r="L1099" s="444">
        <f t="shared" ca="1" si="106"/>
        <v>-42710674.947395973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25">
      <c r="G1100" s="459">
        <f>G1099+1</f>
        <v>92</v>
      </c>
      <c r="H1100" s="459">
        <v>1093</v>
      </c>
      <c r="I1100" s="444">
        <f t="shared" ca="1" si="108"/>
        <v>-42710674.947395973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-177996.12740469081</v>
      </c>
      <c r="L1100" s="444">
        <f t="shared" ca="1" si="106"/>
        <v>-42897066.704530485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25">
      <c r="G1101" s="459">
        <f t="shared" ref="G1101:G1111" si="116">G1100</f>
        <v>92</v>
      </c>
      <c r="H1101" s="459">
        <v>1094</v>
      </c>
      <c r="I1101" s="444">
        <f t="shared" ca="1" si="108"/>
        <v>-42897066.704530485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-178772.75972608462</v>
      </c>
      <c r="L1101" s="444">
        <f t="shared" ca="1" si="106"/>
        <v>-43084235.093986392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25">
      <c r="G1102" s="459">
        <f t="shared" si="116"/>
        <v>92</v>
      </c>
      <c r="H1102" s="459">
        <v>1095</v>
      </c>
      <c r="I1102" s="444">
        <f t="shared" ca="1" si="108"/>
        <v>-43084235.093986392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-179552.62801548422</v>
      </c>
      <c r="L1102" s="444">
        <f t="shared" ca="1" si="106"/>
        <v>-43272183.351731695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25">
      <c r="G1103" s="459">
        <f t="shared" si="116"/>
        <v>92</v>
      </c>
      <c r="H1103" s="459">
        <v>1096</v>
      </c>
      <c r="I1103" s="444">
        <f t="shared" ca="1" si="108"/>
        <v>-43272183.351731695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-180335.74575608966</v>
      </c>
      <c r="L1103" s="444">
        <f t="shared" ca="1" si="106"/>
        <v>-43460914.727217607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25">
      <c r="G1104" s="459">
        <f t="shared" si="116"/>
        <v>92</v>
      </c>
      <c r="H1104" s="459">
        <v>1097</v>
      </c>
      <c r="I1104" s="444">
        <f t="shared" ca="1" si="108"/>
        <v>-43460914.727217607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-181122.12648728094</v>
      </c>
      <c r="L1104" s="444">
        <f t="shared" ca="1" si="106"/>
        <v>-43650432.483434707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25">
      <c r="G1105" s="459">
        <f t="shared" si="116"/>
        <v>92</v>
      </c>
      <c r="H1105" s="459">
        <v>1098</v>
      </c>
      <c r="I1105" s="444">
        <f t="shared" ca="1" si="108"/>
        <v>-43650432.483434707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-181911.7838048522</v>
      </c>
      <c r="L1105" s="444">
        <f t="shared" ca="1" si="106"/>
        <v>-43840739.896969378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25">
      <c r="G1106" s="459">
        <f t="shared" si="116"/>
        <v>92</v>
      </c>
      <c r="H1106" s="459">
        <v>1099</v>
      </c>
      <c r="I1106" s="444">
        <f t="shared" ca="1" si="108"/>
        <v>-43840739.896969378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-182704.73136124667</v>
      </c>
      <c r="L1106" s="444">
        <f t="shared" ca="1" si="106"/>
        <v>-44031840.258060448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25">
      <c r="G1107" s="459">
        <f t="shared" si="116"/>
        <v>92</v>
      </c>
      <c r="H1107" s="459">
        <v>1100</v>
      </c>
      <c r="I1107" s="444">
        <f t="shared" ca="1" si="108"/>
        <v>-44031840.258060448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-183500.98286579279</v>
      </c>
      <c r="L1107" s="444">
        <f t="shared" ca="1" si="106"/>
        <v>-44223736.870656066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25">
      <c r="G1108" s="459">
        <f t="shared" si="116"/>
        <v>92</v>
      </c>
      <c r="H1108" s="459">
        <v>1101</v>
      </c>
      <c r="I1108" s="444">
        <f t="shared" ca="1" si="108"/>
        <v>-44223736.870656066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-184300.55208494118</v>
      </c>
      <c r="L1108" s="444">
        <f t="shared" ca="1" si="106"/>
        <v>-44416433.052470826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25">
      <c r="G1109" s="459">
        <f t="shared" si="116"/>
        <v>92</v>
      </c>
      <c r="H1109" s="459">
        <v>1102</v>
      </c>
      <c r="I1109" s="444">
        <f t="shared" ca="1" si="108"/>
        <v>-44416433.052470826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-185103.45284250271</v>
      </c>
      <c r="L1109" s="444">
        <f t="shared" ca="1" si="106"/>
        <v>-44609932.135043152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25">
      <c r="G1110" s="459">
        <f t="shared" si="116"/>
        <v>92</v>
      </c>
      <c r="H1110" s="459">
        <v>1103</v>
      </c>
      <c r="I1110" s="444">
        <f t="shared" ca="1" si="108"/>
        <v>-44609932.135043152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-185909.6990198874</v>
      </c>
      <c r="L1110" s="444">
        <f t="shared" ca="1" si="106"/>
        <v>-44804237.463792861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25">
      <c r="G1111" s="459">
        <f t="shared" si="116"/>
        <v>92</v>
      </c>
      <c r="H1111" s="459">
        <v>1104</v>
      </c>
      <c r="I1111" s="444">
        <f t="shared" ca="1" si="108"/>
        <v>-44804237.463792861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-186719.30455634452</v>
      </c>
      <c r="L1111" s="444">
        <f t="shared" ca="1" si="106"/>
        <v>-44999352.39807903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25">
      <c r="G1112" s="459">
        <f>G1111+1</f>
        <v>93</v>
      </c>
      <c r="H1112" s="459">
        <v>1105</v>
      </c>
      <c r="I1112" s="444">
        <f t="shared" ca="1" si="108"/>
        <v>-44999352.39807903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-187532.28344920356</v>
      </c>
      <c r="L1112" s="444">
        <f t="shared" ca="1" si="106"/>
        <v>-45195280.311258055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25">
      <c r="G1113" s="459">
        <f t="shared" ref="G1113:G1123" si="117">G1112</f>
        <v>93</v>
      </c>
      <c r="H1113" s="459">
        <v>1106</v>
      </c>
      <c r="I1113" s="444">
        <f t="shared" ca="1" si="108"/>
        <v>-45195280.311258055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-188348.64975411617</v>
      </c>
      <c r="L1113" s="444">
        <f t="shared" ca="1" si="106"/>
        <v>-45392024.590741992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25">
      <c r="G1114" s="459">
        <f t="shared" si="117"/>
        <v>93</v>
      </c>
      <c r="H1114" s="459">
        <v>1107</v>
      </c>
      <c r="I1114" s="444">
        <f t="shared" ca="1" si="108"/>
        <v>-45392024.590741992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-189168.41758529923</v>
      </c>
      <c r="L1114" s="444">
        <f t="shared" ca="1" si="106"/>
        <v>-45589588.638057113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25">
      <c r="G1115" s="459">
        <f t="shared" si="117"/>
        <v>93</v>
      </c>
      <c r="H1115" s="459">
        <v>1108</v>
      </c>
      <c r="I1115" s="444">
        <f t="shared" ca="1" si="108"/>
        <v>-45589588.638057113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-189991.6011157789</v>
      </c>
      <c r="L1115" s="444">
        <f t="shared" ca="1" si="106"/>
        <v>-45787975.868902713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25">
      <c r="G1116" s="459">
        <f t="shared" si="117"/>
        <v>93</v>
      </c>
      <c r="H1116" s="459">
        <v>1109</v>
      </c>
      <c r="I1116" s="444">
        <f t="shared" ca="1" si="108"/>
        <v>-45787975.868902713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-190818.21457763558</v>
      </c>
      <c r="L1116" s="444">
        <f t="shared" ca="1" si="106"/>
        <v>-45987189.713210173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25">
      <c r="G1117" s="459">
        <f t="shared" si="117"/>
        <v>93</v>
      </c>
      <c r="H1117" s="459">
        <v>1110</v>
      </c>
      <c r="I1117" s="444">
        <f t="shared" ca="1" si="108"/>
        <v>-45987189.713210173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-191648.27226224999</v>
      </c>
      <c r="L1117" s="444">
        <f t="shared" ca="1" si="106"/>
        <v>-46187233.615202248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25">
      <c r="G1118" s="459">
        <f t="shared" si="117"/>
        <v>93</v>
      </c>
      <c r="H1118" s="459">
        <v>1111</v>
      </c>
      <c r="I1118" s="444">
        <f t="shared" ca="1" si="108"/>
        <v>-46187233.615202248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-192481.7885205503</v>
      </c>
      <c r="L1118" s="444">
        <f t="shared" ca="1" si="106"/>
        <v>-46388111.033452623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25">
      <c r="G1119" s="459">
        <f t="shared" si="117"/>
        <v>93</v>
      </c>
      <c r="H1119" s="459">
        <v>1112</v>
      </c>
      <c r="I1119" s="444">
        <f t="shared" ca="1" si="108"/>
        <v>-46388111.033452623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-193318.77776326018</v>
      </c>
      <c r="L1119" s="444">
        <f t="shared" ca="1" si="106"/>
        <v>-46589825.440945707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25">
      <c r="G1120" s="459">
        <f t="shared" si="117"/>
        <v>93</v>
      </c>
      <c r="H1120" s="459">
        <v>1113</v>
      </c>
      <c r="I1120" s="444">
        <f t="shared" ca="1" si="108"/>
        <v>-46589825.440945707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-194159.25446114803</v>
      </c>
      <c r="L1120" s="444">
        <f t="shared" ca="1" si="106"/>
        <v>-46792380.325136676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25">
      <c r="G1121" s="459">
        <f t="shared" si="117"/>
        <v>93</v>
      </c>
      <c r="H1121" s="459">
        <v>1114</v>
      </c>
      <c r="I1121" s="444">
        <f t="shared" ca="1" si="108"/>
        <v>-46792380.325136676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-195003.23314527707</v>
      </c>
      <c r="L1121" s="444">
        <f t="shared" ca="1" si="106"/>
        <v>-46995779.188011773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25">
      <c r="G1122" s="459">
        <f t="shared" si="117"/>
        <v>93</v>
      </c>
      <c r="H1122" s="459">
        <v>1115</v>
      </c>
      <c r="I1122" s="444">
        <f t="shared" ca="1" si="108"/>
        <v>-46995779.188011773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-195850.72840725665</v>
      </c>
      <c r="L1122" s="444">
        <f t="shared" ca="1" si="106"/>
        <v>-47200025.546148852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25">
      <c r="G1123" s="459">
        <f t="shared" si="117"/>
        <v>93</v>
      </c>
      <c r="H1123" s="459">
        <v>1116</v>
      </c>
      <c r="I1123" s="444">
        <f t="shared" ca="1" si="108"/>
        <v>-47200025.546148852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-196701.75489949447</v>
      </c>
      <c r="L1123" s="444">
        <f t="shared" ca="1" si="106"/>
        <v>-47405122.930778168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25">
      <c r="G1124" s="459">
        <f>G1123+1</f>
        <v>94</v>
      </c>
      <c r="H1124" s="459">
        <v>1117</v>
      </c>
      <c r="I1124" s="444">
        <f t="shared" ca="1" si="108"/>
        <v>-47405122.930778168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-197556.32733544995</v>
      </c>
      <c r="L1124" s="444">
        <f t="shared" ca="1" si="106"/>
        <v>-47611074.887843437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25">
      <c r="G1125" s="459">
        <f t="shared" ref="G1125:G1135" si="118">G1124</f>
        <v>94</v>
      </c>
      <c r="H1125" s="459">
        <v>1118</v>
      </c>
      <c r="I1125" s="444">
        <f t="shared" ca="1" si="108"/>
        <v>-47611074.887843437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-198414.46048988859</v>
      </c>
      <c r="L1125" s="444">
        <f t="shared" ca="1" si="106"/>
        <v>-47817884.978063151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25">
      <c r="G1126" s="459">
        <f t="shared" si="118"/>
        <v>94</v>
      </c>
      <c r="H1126" s="459">
        <v>1119</v>
      </c>
      <c r="I1126" s="444">
        <f t="shared" ca="1" si="108"/>
        <v>-47817884.978063151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-199276.1691991374</v>
      </c>
      <c r="L1126" s="444">
        <f t="shared" ca="1" si="106"/>
        <v>-48025556.776992112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25">
      <c r="G1127" s="459">
        <f t="shared" si="118"/>
        <v>94</v>
      </c>
      <c r="H1127" s="459">
        <v>1120</v>
      </c>
      <c r="I1127" s="444">
        <f t="shared" ca="1" si="108"/>
        <v>-48025556.776992112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-200141.46836134139</v>
      </c>
      <c r="L1127" s="444">
        <f t="shared" ca="1" si="106"/>
        <v>-48234093.875083275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25">
      <c r="G1128" s="459">
        <f t="shared" si="118"/>
        <v>94</v>
      </c>
      <c r="H1128" s="459">
        <v>1121</v>
      </c>
      <c r="I1128" s="444">
        <f t="shared" ca="1" si="108"/>
        <v>-48234093.875083275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-201010.37293672125</v>
      </c>
      <c r="L1128" s="444">
        <f t="shared" ca="1" si="106"/>
        <v>-48443499.877749816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25">
      <c r="G1129" s="459">
        <f t="shared" si="118"/>
        <v>94</v>
      </c>
      <c r="H1129" s="459">
        <v>1122</v>
      </c>
      <c r="I1129" s="444">
        <f t="shared" ca="1" si="108"/>
        <v>-48443499.877749816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-201882.89794783184</v>
      </c>
      <c r="L1129" s="444">
        <f t="shared" ca="1" si="106"/>
        <v>-48653778.405427471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25">
      <c r="G1130" s="459">
        <f t="shared" si="118"/>
        <v>94</v>
      </c>
      <c r="H1130" s="459">
        <v>1123</v>
      </c>
      <c r="I1130" s="444">
        <f t="shared" ca="1" si="108"/>
        <v>-48653778.405427471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-202759.05847982207</v>
      </c>
      <c r="L1130" s="444">
        <f t="shared" ca="1" si="106"/>
        <v>-48864933.093637116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25">
      <c r="G1131" s="459">
        <f t="shared" si="118"/>
        <v>94</v>
      </c>
      <c r="H1131" s="459">
        <v>1124</v>
      </c>
      <c r="I1131" s="444">
        <f t="shared" ca="1" si="108"/>
        <v>-48864933.093637116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-203638.86968069558</v>
      </c>
      <c r="L1131" s="444">
        <f t="shared" ca="1" si="106"/>
        <v>-49076967.593047634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25">
      <c r="G1132" s="459">
        <f t="shared" si="118"/>
        <v>94</v>
      </c>
      <c r="H1132" s="459">
        <v>1125</v>
      </c>
      <c r="I1132" s="444">
        <f t="shared" ca="1" si="108"/>
        <v>-49076967.593047634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-204522.34676157273</v>
      </c>
      <c r="L1132" s="444">
        <f t="shared" ca="1" si="106"/>
        <v>-49289885.569539025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25">
      <c r="G1133" s="459">
        <f t="shared" si="118"/>
        <v>94</v>
      </c>
      <c r="H1133" s="459">
        <v>1126</v>
      </c>
      <c r="I1133" s="444">
        <f t="shared" ca="1" si="108"/>
        <v>-49289885.569539025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-205409.50499695353</v>
      </c>
      <c r="L1133" s="444">
        <f t="shared" ca="1" si="106"/>
        <v>-49503690.704265803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25">
      <c r="G1134" s="459">
        <f t="shared" si="118"/>
        <v>94</v>
      </c>
      <c r="H1134" s="459">
        <v>1127</v>
      </c>
      <c r="I1134" s="444">
        <f t="shared" ca="1" si="108"/>
        <v>-49503690.704265803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-206300.35972498177</v>
      </c>
      <c r="L1134" s="444">
        <f t="shared" ca="1" si="106"/>
        <v>-49718386.693720609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25">
      <c r="G1135" s="459">
        <f t="shared" si="118"/>
        <v>94</v>
      </c>
      <c r="H1135" s="459">
        <v>1128</v>
      </c>
      <c r="I1135" s="444">
        <f t="shared" ca="1" si="108"/>
        <v>-49718386.693720609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-207194.92634771013</v>
      </c>
      <c r="L1135" s="444">
        <f t="shared" ca="1" si="106"/>
        <v>-49933977.249798141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25">
      <c r="G1136" s="459">
        <f>G1135+1</f>
        <v>95</v>
      </c>
      <c r="H1136" s="459">
        <v>1129</v>
      </c>
      <c r="I1136" s="444">
        <f t="shared" ca="1" si="108"/>
        <v>-49933977.249798141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-208093.22033136652</v>
      </c>
      <c r="L1136" s="444">
        <f t="shared" ca="1" si="106"/>
        <v>-50150466.099859327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25">
      <c r="G1137" s="459">
        <f t="shared" ref="G1137:G1147" si="119">G1136</f>
        <v>95</v>
      </c>
      <c r="H1137" s="459">
        <v>1130</v>
      </c>
      <c r="I1137" s="444">
        <f t="shared" ca="1" si="108"/>
        <v>-50150466.099859327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-208995.25720662146</v>
      </c>
      <c r="L1137" s="444">
        <f t="shared" ca="1" si="106"/>
        <v>-50367856.986795768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25">
      <c r="G1138" s="459">
        <f t="shared" si="119"/>
        <v>95</v>
      </c>
      <c r="H1138" s="459">
        <v>1131</v>
      </c>
      <c r="I1138" s="444">
        <f t="shared" ca="1" si="108"/>
        <v>-50367856.986795768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-209901.05256885663</v>
      </c>
      <c r="L1138" s="444">
        <f t="shared" ca="1" si="106"/>
        <v>-50586153.669094443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25">
      <c r="G1139" s="459">
        <f t="shared" si="119"/>
        <v>95</v>
      </c>
      <c r="H1139" s="459">
        <v>1132</v>
      </c>
      <c r="I1139" s="444">
        <f t="shared" ca="1" si="108"/>
        <v>-50586153.669094443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-210810.62207843445</v>
      </c>
      <c r="L1139" s="444">
        <f t="shared" ca="1" si="106"/>
        <v>-50805359.920902699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25">
      <c r="G1140" s="459">
        <f t="shared" si="119"/>
        <v>95</v>
      </c>
      <c r="H1140" s="459">
        <v>1133</v>
      </c>
      <c r="I1140" s="444">
        <f t="shared" ca="1" si="108"/>
        <v>-50805359.920902699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-211723.98146096885</v>
      </c>
      <c r="L1140" s="444">
        <f t="shared" ca="1" si="106"/>
        <v>-51025479.532093488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25">
      <c r="G1141" s="459">
        <f t="shared" si="119"/>
        <v>95</v>
      </c>
      <c r="H1141" s="459">
        <v>1134</v>
      </c>
      <c r="I1141" s="444">
        <f t="shared" ca="1" si="108"/>
        <v>-51025479.532093488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-212641.14650759712</v>
      </c>
      <c r="L1141" s="444">
        <f t="shared" ca="1" si="106"/>
        <v>-51246516.308330908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25">
      <c r="G1142" s="459">
        <f t="shared" si="119"/>
        <v>95</v>
      </c>
      <c r="H1142" s="459">
        <v>1135</v>
      </c>
      <c r="I1142" s="444">
        <f t="shared" ca="1" si="108"/>
        <v>-51246516.308330908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-213562.13307525305</v>
      </c>
      <c r="L1142" s="444">
        <f t="shared" ca="1" si="106"/>
        <v>-51468474.071135983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25">
      <c r="G1143" s="459">
        <f t="shared" si="119"/>
        <v>95</v>
      </c>
      <c r="H1143" s="459">
        <v>1136</v>
      </c>
      <c r="I1143" s="444">
        <f t="shared" ca="1" si="108"/>
        <v>-51468474.071135983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-214486.95708694085</v>
      </c>
      <c r="L1143" s="444">
        <f t="shared" ca="1" si="106"/>
        <v>-51691356.657952748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25">
      <c r="G1144" s="459">
        <f t="shared" si="119"/>
        <v>95</v>
      </c>
      <c r="H1144" s="459">
        <v>1137</v>
      </c>
      <c r="I1144" s="444">
        <f t="shared" ca="1" si="108"/>
        <v>-51691356.657952748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-215415.63453201071</v>
      </c>
      <c r="L1144" s="444">
        <f t="shared" ca="1" si="106"/>
        <v>-51915167.922214583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25">
      <c r="G1145" s="459">
        <f t="shared" si="119"/>
        <v>95</v>
      </c>
      <c r="H1145" s="459">
        <v>1138</v>
      </c>
      <c r="I1145" s="444">
        <f t="shared" ca="1" si="108"/>
        <v>-51915167.922214583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-216348.18146643502</v>
      </c>
      <c r="L1145" s="444">
        <f t="shared" ca="1" si="106"/>
        <v>-52139911.733410843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25">
      <c r="G1146" s="459">
        <f t="shared" si="119"/>
        <v>95</v>
      </c>
      <c r="H1146" s="459">
        <v>1139</v>
      </c>
      <c r="I1146" s="444">
        <f t="shared" ca="1" si="108"/>
        <v>-52139911.733410843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-217284.6140130861</v>
      </c>
      <c r="L1146" s="444">
        <f t="shared" ca="1" si="106"/>
        <v>-52365591.977153748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25">
      <c r="G1147" s="459">
        <f t="shared" si="119"/>
        <v>95</v>
      </c>
      <c r="H1147" s="459">
        <v>1140</v>
      </c>
      <c r="I1147" s="444">
        <f t="shared" ca="1" si="108"/>
        <v>-52365591.977153748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-218224.94836201484</v>
      </c>
      <c r="L1147" s="444">
        <f t="shared" ca="1" si="106"/>
        <v>-52592212.555245586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25">
      <c r="G1148" s="459">
        <f>G1147+1</f>
        <v>96</v>
      </c>
      <c r="H1148" s="459">
        <v>1141</v>
      </c>
      <c r="I1148" s="444">
        <f t="shared" ca="1" si="108"/>
        <v>-52592212.555245586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-219169.20077073082</v>
      </c>
      <c r="L1148" s="444">
        <f t="shared" ca="1" si="106"/>
        <v>-52819777.385746136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25">
      <c r="G1149" s="459">
        <f t="shared" ref="G1149:G1159" si="120">G1148</f>
        <v>96</v>
      </c>
      <c r="H1149" s="459">
        <v>1142</v>
      </c>
      <c r="I1149" s="444">
        <f t="shared" ca="1" si="108"/>
        <v>-52819777.385746136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-220117.38756448316</v>
      </c>
      <c r="L1149" s="444">
        <f t="shared" ca="1" si="106"/>
        <v>-53048290.403040439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25">
      <c r="G1150" s="459">
        <f t="shared" si="120"/>
        <v>96</v>
      </c>
      <c r="H1150" s="459">
        <v>1143</v>
      </c>
      <c r="I1150" s="444">
        <f t="shared" ca="1" si="108"/>
        <v>-53048290.403040439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-221069.52513654274</v>
      </c>
      <c r="L1150" s="444">
        <f t="shared" ca="1" si="106"/>
        <v>-53277755.557906806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25">
      <c r="G1151" s="459">
        <f t="shared" si="120"/>
        <v>96</v>
      </c>
      <c r="H1151" s="459">
        <v>1144</v>
      </c>
      <c r="I1151" s="444">
        <f t="shared" ca="1" si="108"/>
        <v>-53277755.557906806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-222025.62994848596</v>
      </c>
      <c r="L1151" s="444">
        <f t="shared" ca="1" si="106"/>
        <v>-53508176.817585118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25">
      <c r="G1152" s="459">
        <f t="shared" si="120"/>
        <v>96</v>
      </c>
      <c r="H1152" s="459">
        <v>1145</v>
      </c>
      <c r="I1152" s="444">
        <f t="shared" ca="1" si="108"/>
        <v>-53508176.817585118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-222985.71853047892</v>
      </c>
      <c r="L1152" s="444">
        <f t="shared" ca="1" si="106"/>
        <v>-53739558.165845416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25">
      <c r="G1153" s="459">
        <f t="shared" si="120"/>
        <v>96</v>
      </c>
      <c r="H1153" s="459">
        <v>1146</v>
      </c>
      <c r="I1153" s="444">
        <f t="shared" ca="1" si="108"/>
        <v>-53739558.165845416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-223949.80748156353</v>
      </c>
      <c r="L1153" s="444">
        <f t="shared" ca="1" si="106"/>
        <v>-53971903.603056803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25">
      <c r="G1154" s="459">
        <f t="shared" si="120"/>
        <v>96</v>
      </c>
      <c r="H1154" s="459">
        <v>1147</v>
      </c>
      <c r="I1154" s="444">
        <f t="shared" ca="1" si="108"/>
        <v>-53971903.603056803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-224917.91346994424</v>
      </c>
      <c r="L1154" s="444">
        <f t="shared" ca="1" si="106"/>
        <v>-54205217.146256573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25">
      <c r="G1155" s="459">
        <f t="shared" si="120"/>
        <v>96</v>
      </c>
      <c r="H1155" s="459">
        <v>1148</v>
      </c>
      <c r="I1155" s="444">
        <f t="shared" ca="1" si="108"/>
        <v>-54205217.146256573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-225890.05323327665</v>
      </c>
      <c r="L1155" s="444">
        <f t="shared" ca="1" si="106"/>
        <v>-54439502.829219669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25">
      <c r="G1156" s="459">
        <f t="shared" si="120"/>
        <v>96</v>
      </c>
      <c r="H1156" s="459">
        <v>1149</v>
      </c>
      <c r="I1156" s="444">
        <f t="shared" ca="1" si="108"/>
        <v>-54439502.829219669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-226866.24357895617</v>
      </c>
      <c r="L1156" s="444">
        <f t="shared" ca="1" si="106"/>
        <v>-54674764.702528447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25">
      <c r="G1157" s="459">
        <f t="shared" si="120"/>
        <v>96</v>
      </c>
      <c r="H1157" s="459">
        <v>1150</v>
      </c>
      <c r="I1157" s="444">
        <f t="shared" ca="1" si="108"/>
        <v>-54674764.702528447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-227846.50138440949</v>
      </c>
      <c r="L1157" s="444">
        <f t="shared" ca="1" si="106"/>
        <v>-54911006.833642676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25">
      <c r="G1158" s="459">
        <f t="shared" si="120"/>
        <v>96</v>
      </c>
      <c r="H1158" s="459">
        <v>1151</v>
      </c>
      <c r="I1158" s="444">
        <f t="shared" ca="1" si="108"/>
        <v>-54911006.833642676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-228830.84359738542</v>
      </c>
      <c r="L1158" s="444">
        <f t="shared" ca="1" si="106"/>
        <v>-55148233.306969881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25">
      <c r="G1159" s="459">
        <f t="shared" si="120"/>
        <v>96</v>
      </c>
      <c r="H1159" s="459">
        <v>1152</v>
      </c>
      <c r="I1159" s="444">
        <f t="shared" ca="1" si="108"/>
        <v>-55148233.306969881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-229819.28723624875</v>
      </c>
      <c r="L1159" s="444">
        <f t="shared" ca="1" si="106"/>
        <v>-55386448.223935954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25">
      <c r="G1160" s="459">
        <f>G1159+1</f>
        <v>97</v>
      </c>
      <c r="H1160" s="459">
        <v>1153</v>
      </c>
      <c r="I1160" s="444">
        <f t="shared" ca="1" si="108"/>
        <v>-55386448.223935954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-230811.84939027406</v>
      </c>
      <c r="L1160" s="444">
        <f t="shared" ca="1" si="106"/>
        <v>-55625655.703056052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25">
      <c r="G1161" s="459">
        <f t="shared" ref="G1161:G1171" si="121">G1160</f>
        <v>97</v>
      </c>
      <c r="H1161" s="459">
        <v>1154</v>
      </c>
      <c r="I1161" s="444">
        <f t="shared" ca="1" si="108"/>
        <v>-55625655.703056052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-231808.54721994113</v>
      </c>
      <c r="L1161" s="444">
        <f t="shared" ca="1" si="106"/>
        <v>-55865859.880005814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25">
      <c r="G1162" s="459">
        <f t="shared" si="121"/>
        <v>97</v>
      </c>
      <c r="H1162" s="459">
        <v>1155</v>
      </c>
      <c r="I1162" s="444">
        <f t="shared" ca="1" si="108"/>
        <v>-55865859.880005814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-232809.39795723179</v>
      </c>
      <c r="L1162" s="444">
        <f t="shared" ca="1" si="106"/>
        <v>-56107064.907692865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25">
      <c r="G1163" s="459">
        <f t="shared" si="121"/>
        <v>97</v>
      </c>
      <c r="H1163" s="459">
        <v>1156</v>
      </c>
      <c r="I1163" s="444">
        <f t="shared" ca="1" si="108"/>
        <v>-56107064.907692865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-233814.41890592789</v>
      </c>
      <c r="L1163" s="444">
        <f t="shared" ca="1" si="106"/>
        <v>-56349274.956328616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25">
      <c r="G1164" s="459">
        <f t="shared" si="121"/>
        <v>97</v>
      </c>
      <c r="H1164" s="459">
        <v>1157</v>
      </c>
      <c r="I1164" s="444">
        <f t="shared" ca="1" si="108"/>
        <v>-56349274.956328616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-234823.62744191018</v>
      </c>
      <c r="L1164" s="444">
        <f t="shared" ca="1" si="106"/>
        <v>-56592494.213500351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25">
      <c r="G1165" s="459">
        <f t="shared" si="121"/>
        <v>97</v>
      </c>
      <c r="H1165" s="459">
        <v>1158</v>
      </c>
      <c r="I1165" s="444">
        <f t="shared" ca="1" si="108"/>
        <v>-56592494.213500351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-235837.04101345906</v>
      </c>
      <c r="L1165" s="444">
        <f t="shared" ca="1" si="106"/>
        <v>-56836726.88424363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25">
      <c r="G1166" s="459">
        <f t="shared" si="121"/>
        <v>97</v>
      </c>
      <c r="H1166" s="459">
        <v>1159</v>
      </c>
      <c r="I1166" s="444">
        <f t="shared" ca="1" si="108"/>
        <v>-56836726.88424363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-236854.67714155605</v>
      </c>
      <c r="L1166" s="444">
        <f t="shared" ca="1" si="106"/>
        <v>-57081977.191115007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25">
      <c r="G1167" s="459">
        <f t="shared" si="121"/>
        <v>97</v>
      </c>
      <c r="H1167" s="459">
        <v>1160</v>
      </c>
      <c r="I1167" s="444">
        <f t="shared" ca="1" si="108"/>
        <v>-57081977.191115007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-237876.55342018677</v>
      </c>
      <c r="L1167" s="444">
        <f t="shared" ca="1" si="106"/>
        <v>-57328249.374265015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25">
      <c r="G1168" s="459">
        <f t="shared" si="121"/>
        <v>97</v>
      </c>
      <c r="H1168" s="459">
        <v>1161</v>
      </c>
      <c r="I1168" s="444">
        <f t="shared" ca="1" si="108"/>
        <v>-57328249.374265015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-238902.68751664512</v>
      </c>
      <c r="L1168" s="444">
        <f t="shared" ca="1" si="106"/>
        <v>-57575547.691511482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25">
      <c r="G1169" s="459">
        <f t="shared" si="121"/>
        <v>97</v>
      </c>
      <c r="H1169" s="459">
        <v>1162</v>
      </c>
      <c r="I1169" s="444">
        <f t="shared" ca="1" si="108"/>
        <v>-57575547.691511482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-239898.11538129783</v>
      </c>
      <c r="L1169" s="444">
        <f t="shared" ca="1" si="106"/>
        <v>-57815445.806892782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25">
      <c r="G1170" s="459">
        <f t="shared" si="121"/>
        <v>97</v>
      </c>
      <c r="H1170" s="459">
        <v>1163</v>
      </c>
      <c r="I1170" s="444">
        <f t="shared" ca="1" si="108"/>
        <v>-57815445.806892782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-240897.69086205325</v>
      </c>
      <c r="L1170" s="444">
        <f t="shared" ca="1" si="106"/>
        <v>-58056343.497754835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25">
      <c r="G1171" s="459">
        <f t="shared" si="121"/>
        <v>97</v>
      </c>
      <c r="H1171" s="459">
        <v>1164</v>
      </c>
      <c r="I1171" s="444">
        <f t="shared" ca="1" si="108"/>
        <v>-58056343.497754835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-241901.43124064515</v>
      </c>
      <c r="L1171" s="444">
        <f t="shared" ca="1" si="106"/>
        <v>-58298244.928995483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25">
      <c r="G1172" s="459">
        <f>G1171+1</f>
        <v>98</v>
      </c>
      <c r="H1172" s="459">
        <v>1165</v>
      </c>
      <c r="I1172" s="444">
        <f t="shared" ca="1" si="108"/>
        <v>-58298244.928995483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-242909.35387081452</v>
      </c>
      <c r="L1172" s="444">
        <f t="shared" ca="1" si="106"/>
        <v>-58541154.282866299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25">
      <c r="G1173" s="459">
        <f t="shared" ref="G1173:G1183" si="122">G1172</f>
        <v>98</v>
      </c>
      <c r="H1173" s="459">
        <v>1166</v>
      </c>
      <c r="I1173" s="444">
        <f t="shared" ca="1" si="108"/>
        <v>-58541154.282866299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-243921.47617860956</v>
      </c>
      <c r="L1173" s="444">
        <f t="shared" ca="1" si="106"/>
        <v>-58785075.759044908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25">
      <c r="G1174" s="459">
        <f t="shared" si="122"/>
        <v>98</v>
      </c>
      <c r="H1174" s="459">
        <v>1167</v>
      </c>
      <c r="I1174" s="444">
        <f t="shared" ca="1" si="108"/>
        <v>-58785075.759044908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-244937.81566268709</v>
      </c>
      <c r="L1174" s="444">
        <f t="shared" ca="1" si="106"/>
        <v>-59030013.574707597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25">
      <c r="G1175" s="459">
        <f t="shared" si="122"/>
        <v>98</v>
      </c>
      <c r="H1175" s="459">
        <v>1168</v>
      </c>
      <c r="I1175" s="444">
        <f t="shared" ca="1" si="108"/>
        <v>-59030013.574707597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-245958.38989461499</v>
      </c>
      <c r="L1175" s="444">
        <f t="shared" ca="1" si="106"/>
        <v>-59275971.96460221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25">
      <c r="G1176" s="459">
        <f t="shared" si="122"/>
        <v>98</v>
      </c>
      <c r="H1176" s="459">
        <v>1169</v>
      </c>
      <c r="I1176" s="444">
        <f t="shared" ca="1" si="108"/>
        <v>-59275971.96460221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-246983.21651917582</v>
      </c>
      <c r="L1176" s="444">
        <f t="shared" ca="1" si="106"/>
        <v>-59522955.181121387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25">
      <c r="G1177" s="459">
        <f t="shared" si="122"/>
        <v>98</v>
      </c>
      <c r="H1177" s="459">
        <v>1170</v>
      </c>
      <c r="I1177" s="444">
        <f t="shared" ca="1" si="108"/>
        <v>-59522955.181121387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-248012.31325467245</v>
      </c>
      <c r="L1177" s="444">
        <f t="shared" ca="1" si="106"/>
        <v>-59770967.494376056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25">
      <c r="G1178" s="459">
        <f t="shared" si="122"/>
        <v>98</v>
      </c>
      <c r="H1178" s="459">
        <v>1171</v>
      </c>
      <c r="I1178" s="444">
        <f t="shared" ca="1" si="108"/>
        <v>-59770967.494376056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-249045.69789323353</v>
      </c>
      <c r="L1178" s="444">
        <f t="shared" ca="1" si="106"/>
        <v>-60020013.192269288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25">
      <c r="G1179" s="459">
        <f t="shared" si="122"/>
        <v>98</v>
      </c>
      <c r="H1179" s="459">
        <v>1172</v>
      </c>
      <c r="I1179" s="444">
        <f t="shared" ca="1" si="108"/>
        <v>-60020013.192269288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-250083.388301122</v>
      </c>
      <c r="L1179" s="444">
        <f t="shared" ca="1" si="106"/>
        <v>-60270096.580570407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25">
      <c r="G1180" s="459">
        <f t="shared" si="122"/>
        <v>98</v>
      </c>
      <c r="H1180" s="459">
        <v>1173</v>
      </c>
      <c r="I1180" s="444">
        <f t="shared" ca="1" si="108"/>
        <v>-60270096.580570407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-251125.40241904336</v>
      </c>
      <c r="L1180" s="444">
        <f t="shared" ca="1" si="106"/>
        <v>-60521221.982989453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25">
      <c r="G1181" s="459">
        <f t="shared" si="122"/>
        <v>98</v>
      </c>
      <c r="H1181" s="459">
        <v>1174</v>
      </c>
      <c r="I1181" s="444">
        <f t="shared" ca="1" si="108"/>
        <v>-60521221.982989453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-252171.75826245607</v>
      </c>
      <c r="L1181" s="444">
        <f t="shared" ca="1" si="106"/>
        <v>-60773393.741251908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25">
      <c r="G1182" s="459">
        <f t="shared" si="122"/>
        <v>98</v>
      </c>
      <c r="H1182" s="459">
        <v>1175</v>
      </c>
      <c r="I1182" s="444">
        <f t="shared" ca="1" si="108"/>
        <v>-60773393.741251908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-253222.47392188298</v>
      </c>
      <c r="L1182" s="444">
        <f t="shared" ca="1" si="106"/>
        <v>-61026616.215173788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25">
      <c r="G1183" s="459">
        <f t="shared" si="122"/>
        <v>98</v>
      </c>
      <c r="H1183" s="459">
        <v>1176</v>
      </c>
      <c r="I1183" s="444">
        <f t="shared" ca="1" si="108"/>
        <v>-61026616.215173788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-254277.56756322412</v>
      </c>
      <c r="L1183" s="444">
        <f t="shared" ca="1" si="106"/>
        <v>-61280893.782737009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25">
      <c r="G1184" s="459">
        <f>G1183+1</f>
        <v>99</v>
      </c>
      <c r="H1184" s="459">
        <v>1177</v>
      </c>
      <c r="I1184" s="444">
        <f t="shared" ca="1" si="108"/>
        <v>-61280893.782737009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-255337.05742807087</v>
      </c>
      <c r="L1184" s="444">
        <f t="shared" ca="1" si="106"/>
        <v>-61536230.840165079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25">
      <c r="G1185" s="459">
        <f t="shared" ref="G1185:G1195" si="123">G1184</f>
        <v>99</v>
      </c>
      <c r="H1185" s="459">
        <v>1178</v>
      </c>
      <c r="I1185" s="444">
        <f t="shared" ca="1" si="108"/>
        <v>-61536230.840165079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-256400.96183402112</v>
      </c>
      <c r="L1185" s="444">
        <f t="shared" ca="1" si="106"/>
        <v>-61792631.8019991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25">
      <c r="G1186" s="459">
        <f t="shared" si="123"/>
        <v>99</v>
      </c>
      <c r="H1186" s="459">
        <v>1179</v>
      </c>
      <c r="I1186" s="444">
        <f t="shared" ca="1" si="108"/>
        <v>-61792631.8019991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-257469.29917499621</v>
      </c>
      <c r="L1186" s="444">
        <f t="shared" ca="1" si="106"/>
        <v>-62050101.101174094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25">
      <c r="G1187" s="459">
        <f t="shared" si="123"/>
        <v>99</v>
      </c>
      <c r="H1187" s="459">
        <v>1180</v>
      </c>
      <c r="I1187" s="444">
        <f t="shared" ca="1" si="108"/>
        <v>-62050101.101174094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-258542.08792155873</v>
      </c>
      <c r="L1187" s="444">
        <f t="shared" ca="1" si="106"/>
        <v>-62308643.189095654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25">
      <c r="G1188" s="459">
        <f t="shared" si="123"/>
        <v>99</v>
      </c>
      <c r="H1188" s="459">
        <v>1181</v>
      </c>
      <c r="I1188" s="444">
        <f t="shared" ca="1" si="108"/>
        <v>-62308643.189095654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-259619.34662123187</v>
      </c>
      <c r="L1188" s="444">
        <f t="shared" ca="1" si="106"/>
        <v>-62568262.535716884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25">
      <c r="G1189" s="459">
        <f t="shared" si="123"/>
        <v>99</v>
      </c>
      <c r="H1189" s="459">
        <v>1182</v>
      </c>
      <c r="I1189" s="444">
        <f t="shared" ca="1" si="108"/>
        <v>-62568262.535716884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-260701.09389882034</v>
      </c>
      <c r="L1189" s="444">
        <f t="shared" ca="1" si="106"/>
        <v>-62828963.629615702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25">
      <c r="G1190" s="459">
        <f t="shared" si="123"/>
        <v>99</v>
      </c>
      <c r="H1190" s="459">
        <v>1183</v>
      </c>
      <c r="I1190" s="444">
        <f t="shared" ca="1" si="108"/>
        <v>-62828963.629615702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-261787.34845673208</v>
      </c>
      <c r="L1190" s="444">
        <f t="shared" ca="1" si="106"/>
        <v>-63090750.978072435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25">
      <c r="G1191" s="459">
        <f t="shared" si="123"/>
        <v>99</v>
      </c>
      <c r="H1191" s="459">
        <v>1184</v>
      </c>
      <c r="I1191" s="444">
        <f t="shared" ca="1" si="108"/>
        <v>-63090750.978072435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-262878.12907530175</v>
      </c>
      <c r="L1191" s="444">
        <f t="shared" ca="1" si="106"/>
        <v>-63353629.107147738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25">
      <c r="G1192" s="459">
        <f t="shared" si="123"/>
        <v>99</v>
      </c>
      <c r="H1192" s="459">
        <v>1185</v>
      </c>
      <c r="I1192" s="444">
        <f t="shared" ca="1" si="108"/>
        <v>-63353629.107147738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-263973.45461311558</v>
      </c>
      <c r="L1192" s="444">
        <f t="shared" ca="1" si="106"/>
        <v>-63617602.56176085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25">
      <c r="G1193" s="459">
        <f t="shared" si="123"/>
        <v>99</v>
      </c>
      <c r="H1193" s="459">
        <v>1186</v>
      </c>
      <c r="I1193" s="444">
        <f t="shared" ca="1" si="108"/>
        <v>-63617602.56176085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-265073.34400733688</v>
      </c>
      <c r="L1193" s="444">
        <f t="shared" ca="1" si="106"/>
        <v>-63882675.905768186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25">
      <c r="G1194" s="459">
        <f t="shared" si="123"/>
        <v>99</v>
      </c>
      <c r="H1194" s="459">
        <v>1187</v>
      </c>
      <c r="I1194" s="444">
        <f t="shared" ca="1" si="108"/>
        <v>-63882675.905768186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-266177.81627403409</v>
      </c>
      <c r="L1194" s="444">
        <f t="shared" ca="1" si="106"/>
        <v>-64148853.722042218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25">
      <c r="G1195" s="459">
        <f t="shared" si="123"/>
        <v>99</v>
      </c>
      <c r="H1195" s="459">
        <v>1188</v>
      </c>
      <c r="I1195" s="444">
        <f t="shared" ca="1" si="108"/>
        <v>-64148853.722042218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-267286.89050850924</v>
      </c>
      <c r="L1195" s="444">
        <f t="shared" ca="1" si="106"/>
        <v>-64416140.612550728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25">
      <c r="G1196" s="459">
        <f>G1195+1</f>
        <v>100</v>
      </c>
      <c r="H1196" s="459">
        <v>1189</v>
      </c>
      <c r="I1196" s="444">
        <f t="shared" ca="1" si="108"/>
        <v>-64416140.612550728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-268400.58588562801</v>
      </c>
      <c r="L1196" s="444">
        <f t="shared" ca="1" si="106"/>
        <v>-64684541.198436357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25">
      <c r="G1197" s="459">
        <f t="shared" ref="G1197:G1207" si="124">G1196</f>
        <v>100</v>
      </c>
      <c r="H1197" s="459">
        <v>1190</v>
      </c>
      <c r="I1197" s="444">
        <f t="shared" ca="1" si="108"/>
        <v>-64684541.198436357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-269518.92166015151</v>
      </c>
      <c r="L1197" s="444">
        <f t="shared" ca="1" si="106"/>
        <v>-64954060.120096512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25">
      <c r="G1198" s="459">
        <f t="shared" si="124"/>
        <v>100</v>
      </c>
      <c r="H1198" s="459">
        <v>1191</v>
      </c>
      <c r="I1198" s="444">
        <f t="shared" ca="1" si="108"/>
        <v>-64954060.120096512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-270641.91716706881</v>
      </c>
      <c r="L1198" s="444">
        <f t="shared" ca="1" si="106"/>
        <v>-65224702.03726358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25">
      <c r="G1199" s="459">
        <f t="shared" si="124"/>
        <v>100</v>
      </c>
      <c r="H1199" s="459">
        <v>1192</v>
      </c>
      <c r="I1199" s="444">
        <f t="shared" ca="1" si="108"/>
        <v>-65224702.03726358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-271769.59182193159</v>
      </c>
      <c r="L1199" s="444">
        <f t="shared" ca="1" si="106"/>
        <v>-65496471.629085511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25">
      <c r="G1200" s="459">
        <f t="shared" si="124"/>
        <v>100</v>
      </c>
      <c r="H1200" s="459">
        <v>1193</v>
      </c>
      <c r="I1200" s="444">
        <f t="shared" ca="1" si="108"/>
        <v>-65496471.629085511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-272901.96512118966</v>
      </c>
      <c r="L1200" s="444">
        <f t="shared" ca="1" si="106"/>
        <v>-65769373.594206698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25">
      <c r="G1201" s="459">
        <f t="shared" si="124"/>
        <v>100</v>
      </c>
      <c r="H1201" s="459">
        <v>1194</v>
      </c>
      <c r="I1201" s="444">
        <f t="shared" ca="1" si="108"/>
        <v>-65769373.594206698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-274039.05664252792</v>
      </c>
      <c r="L1201" s="444">
        <f t="shared" ca="1" si="106"/>
        <v>-66043412.650849223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25">
      <c r="G1202" s="459">
        <f t="shared" si="124"/>
        <v>100</v>
      </c>
      <c r="H1202" s="459">
        <v>1195</v>
      </c>
      <c r="I1202" s="444">
        <f t="shared" ca="1" si="108"/>
        <v>-66043412.650849223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-275180.88604520512</v>
      </c>
      <c r="L1202" s="444">
        <f t="shared" ca="1" si="106"/>
        <v>-66318593.536894426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25">
      <c r="G1203" s="459">
        <f t="shared" si="124"/>
        <v>100</v>
      </c>
      <c r="H1203" s="459">
        <v>1196</v>
      </c>
      <c r="I1203" s="444">
        <f t="shared" ca="1" si="108"/>
        <v>-66318593.536894426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-276327.47307039343</v>
      </c>
      <c r="L1203" s="444">
        <f t="shared" ca="1" si="106"/>
        <v>-66594921.009964816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25">
      <c r="G1204" s="459">
        <f t="shared" si="124"/>
        <v>100</v>
      </c>
      <c r="H1204" s="459">
        <v>1197</v>
      </c>
      <c r="I1204" s="444">
        <f t="shared" ca="1" si="108"/>
        <v>-66594921.009964816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-277478.83754152007</v>
      </c>
      <c r="L1204" s="444">
        <f t="shared" ca="1" si="106"/>
        <v>-66872399.847506337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25">
      <c r="G1205" s="459">
        <f t="shared" si="124"/>
        <v>100</v>
      </c>
      <c r="H1205" s="459">
        <v>1198</v>
      </c>
      <c r="I1205" s="444">
        <f t="shared" ca="1" si="108"/>
        <v>-66872399.847506337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-278634.99936460971</v>
      </c>
      <c r="L1205" s="444">
        <f t="shared" ca="1" si="106"/>
        <v>-67151034.846870944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25">
      <c r="G1206" s="459">
        <f t="shared" si="124"/>
        <v>100</v>
      </c>
      <c r="H1206" s="459">
        <v>1199</v>
      </c>
      <c r="I1206" s="444">
        <f t="shared" ca="1" si="108"/>
        <v>-67151034.846870944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-279795.97852862894</v>
      </c>
      <c r="L1206" s="444">
        <f t="shared" ca="1" si="106"/>
        <v>-67430830.825399578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25">
      <c r="G1207" s="459">
        <f t="shared" si="124"/>
        <v>100</v>
      </c>
      <c r="H1207" s="459">
        <v>1200</v>
      </c>
      <c r="I1207" s="444">
        <f t="shared" ca="1" si="108"/>
        <v>-67430830.825399578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-280961.79510583158</v>
      </c>
      <c r="L1207" s="444">
        <f t="shared" ca="1" si="106"/>
        <v>-67711792.620505407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25">
      <c r="G1208" s="459">
        <f>G1207+1</f>
        <v>101</v>
      </c>
      <c r="H1208" s="459">
        <v>1201</v>
      </c>
      <c r="I1208" s="444">
        <f t="shared" ca="1" si="108"/>
        <v>-67711792.620505407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-282132.46925210586</v>
      </c>
      <c r="L1208" s="444">
        <f t="shared" ca="1" si="106"/>
        <v>-67993925.089757517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25">
      <c r="G1209" s="459">
        <f t="shared" ref="G1209:G1219" si="125">G1208</f>
        <v>101</v>
      </c>
      <c r="H1209" s="459">
        <v>1202</v>
      </c>
      <c r="I1209" s="444">
        <f t="shared" ca="1" si="108"/>
        <v>-67993925.089757517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-283308.02120732301</v>
      </c>
      <c r="L1209" s="444">
        <f t="shared" ca="1" si="106"/>
        <v>-68277233.110964835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25">
      <c r="G1210" s="459">
        <f t="shared" si="125"/>
        <v>101</v>
      </c>
      <c r="H1210" s="459">
        <v>1203</v>
      </c>
      <c r="I1210" s="444">
        <f t="shared" ca="1" si="108"/>
        <v>-68277233.110964835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-284488.47129568679</v>
      </c>
      <c r="L1210" s="444">
        <f t="shared" ca="1" si="106"/>
        <v>-68561721.582260519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25">
      <c r="G1211" s="459">
        <f t="shared" si="125"/>
        <v>101</v>
      </c>
      <c r="H1211" s="459">
        <v>1204</v>
      </c>
      <c r="I1211" s="444">
        <f t="shared" ca="1" si="108"/>
        <v>-68561721.582260519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-285673.83992608549</v>
      </c>
      <c r="L1211" s="444">
        <f t="shared" ca="1" si="106"/>
        <v>-68847395.422186598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25">
      <c r="G1212" s="459">
        <f t="shared" si="125"/>
        <v>101</v>
      </c>
      <c r="H1212" s="459">
        <v>1205</v>
      </c>
      <c r="I1212" s="444">
        <f t="shared" ca="1" si="108"/>
        <v>-68847395.422186598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-286864.14759244415</v>
      </c>
      <c r="L1212" s="444">
        <f t="shared" ca="1" si="106"/>
        <v>-69134259.569779038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25">
      <c r="G1213" s="459">
        <f t="shared" si="125"/>
        <v>101</v>
      </c>
      <c r="H1213" s="459">
        <v>1206</v>
      </c>
      <c r="I1213" s="444">
        <f t="shared" ca="1" si="108"/>
        <v>-69134259.569779038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-288059.41487407935</v>
      </c>
      <c r="L1213" s="444">
        <f t="shared" ca="1" si="106"/>
        <v>-69422318.984653115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25">
      <c r="G1214" s="459">
        <f t="shared" si="125"/>
        <v>101</v>
      </c>
      <c r="H1214" s="459">
        <v>1207</v>
      </c>
      <c r="I1214" s="444">
        <f t="shared" ca="1" si="108"/>
        <v>-69422318.984653115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-289259.66243605467</v>
      </c>
      <c r="L1214" s="444">
        <f t="shared" ca="1" si="106"/>
        <v>-69711578.647089168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25">
      <c r="G1215" s="459">
        <f t="shared" si="125"/>
        <v>101</v>
      </c>
      <c r="H1215" s="459">
        <v>1208</v>
      </c>
      <c r="I1215" s="444">
        <f t="shared" ca="1" si="108"/>
        <v>-69711578.647089168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-290464.9110295382</v>
      </c>
      <c r="L1215" s="444">
        <f t="shared" ca="1" si="106"/>
        <v>-70002043.558118701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25">
      <c r="G1216" s="459">
        <f t="shared" si="125"/>
        <v>101</v>
      </c>
      <c r="H1216" s="459">
        <v>1209</v>
      </c>
      <c r="I1216" s="444">
        <f t="shared" ca="1" si="108"/>
        <v>-70002043.558118701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-291675.18149216124</v>
      </c>
      <c r="L1216" s="444">
        <f t="shared" ca="1" si="106"/>
        <v>-70293718.739610866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25">
      <c r="G1217" s="459">
        <f t="shared" si="125"/>
        <v>101</v>
      </c>
      <c r="H1217" s="459">
        <v>1210</v>
      </c>
      <c r="I1217" s="444">
        <f t="shared" ca="1" si="108"/>
        <v>-70293718.739610866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-292890.49474837858</v>
      </c>
      <c r="L1217" s="444">
        <f t="shared" ca="1" si="106"/>
        <v>-70586609.234359249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25">
      <c r="G1218" s="459">
        <f t="shared" si="125"/>
        <v>101</v>
      </c>
      <c r="H1218" s="459">
        <v>1211</v>
      </c>
      <c r="I1218" s="444">
        <f t="shared" ca="1" si="108"/>
        <v>-70586609.234359249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-294110.87180983019</v>
      </c>
      <c r="L1218" s="444">
        <f t="shared" ca="1" si="106"/>
        <v>-70880720.106169075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25">
      <c r="G1219" s="459">
        <f t="shared" si="125"/>
        <v>101</v>
      </c>
      <c r="H1219" s="459">
        <v>1212</v>
      </c>
      <c r="I1219" s="444">
        <f t="shared" ca="1" si="108"/>
        <v>-70880720.106169075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-295336.33377570449</v>
      </c>
      <c r="L1219" s="444">
        <f t="shared" ca="1" si="106"/>
        <v>-71176056.439944774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8"/>
        <v>-71176056.439944774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-296566.90183310321</v>
      </c>
      <c r="L1220" s="444">
        <f t="shared" ca="1" si="106"/>
        <v>-71472623.341777876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8"/>
        <v>-71472623.341777876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-297802.59725740779</v>
      </c>
      <c r="L1221" s="444">
        <f t="shared" ca="1" si="106"/>
        <v>-71770425.939035282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8"/>
        <v>-71770425.939035282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-299043.44141264702</v>
      </c>
      <c r="L1222" s="444">
        <f t="shared" ca="1" si="106"/>
        <v>-72069469.380447924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8"/>
        <v>-72069469.380447924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-300289.45575186634</v>
      </c>
      <c r="L1223" s="444">
        <f t="shared" ca="1" si="106"/>
        <v>-72369758.83619979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8"/>
        <v>-72369758.83619979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-301540.66181749915</v>
      </c>
      <c r="L1224" s="444">
        <f t="shared" ca="1" si="106"/>
        <v>-72671299.498017296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8"/>
        <v>-72671299.498017296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-302797.08124173875</v>
      </c>
      <c r="L1225" s="444">
        <f t="shared" ca="1" si="106"/>
        <v>-72974096.579259038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8"/>
        <v>-72974096.579259038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-304058.73574691266</v>
      </c>
      <c r="L1226" s="444">
        <f t="shared" ca="1" si="106"/>
        <v>-73278155.315005958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8"/>
        <v>-73278155.315005958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-305325.64714585815</v>
      </c>
      <c r="L1227" s="444">
        <f t="shared" ca="1" si="106"/>
        <v>-73583480.962151811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8"/>
        <v>-73583480.962151811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-306597.83734229923</v>
      </c>
      <c r="L1228" s="444">
        <f t="shared" ca="1" si="106"/>
        <v>-73890078.799494103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8"/>
        <v>-73890078.799494103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-307875.32833122544</v>
      </c>
      <c r="L1229" s="444">
        <f t="shared" ca="1" si="106"/>
        <v>-74197954.127825335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8"/>
        <v>-74197954.127825335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-309158.14219927223</v>
      </c>
      <c r="L1230" s="444">
        <f t="shared" ca="1" si="106"/>
        <v>-74507112.270024613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8"/>
        <v>-74507112.270024613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-310446.30112510256</v>
      </c>
      <c r="L1231" s="444">
        <f t="shared" ca="1" si="106"/>
        <v>-74817558.571149722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8"/>
        <v>-74817558.571149722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-311739.82737979048</v>
      </c>
      <c r="L1232" s="444">
        <f t="shared" ca="1" si="106"/>
        <v>-75129298.398529515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8"/>
        <v>-75129298.398529515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-313038.74332720629</v>
      </c>
      <c r="L1233" s="444">
        <f t="shared" ca="1" si="106"/>
        <v>-75442337.141856715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8"/>
        <v>-75442337.141856715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-314343.071424403</v>
      </c>
      <c r="L1234" s="444">
        <f t="shared" ca="1" si="106"/>
        <v>-75756680.213281125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8"/>
        <v>-75756680.213281125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-315652.83422200469</v>
      </c>
      <c r="L1235" s="444">
        <f t="shared" ca="1" si="106"/>
        <v>-76072333.047503129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8"/>
        <v>-76072333.047503129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-316968.05436459638</v>
      </c>
      <c r="L1236" s="444">
        <f t="shared" ca="1" si="106"/>
        <v>-76389301.10186772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8"/>
        <v>-76389301.10186772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-318288.75459111552</v>
      </c>
      <c r="L1237" s="444">
        <f t="shared" ca="1" si="106"/>
        <v>-76707589.856458843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8"/>
        <v>-76707589.856458843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-319614.95773524517</v>
      </c>
      <c r="L1238" s="444">
        <f t="shared" ca="1" si="106"/>
        <v>-77027204.814194083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8"/>
        <v>-77027204.814194083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-320946.68672580866</v>
      </c>
      <c r="L1239" s="444">
        <f t="shared" ca="1" si="106"/>
        <v>-77348151.500919893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8"/>
        <v>-77348151.500919893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-322283.96458716621</v>
      </c>
      <c r="L1240" s="444">
        <f t="shared" ca="1" si="106"/>
        <v>-77670435.46550706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8"/>
        <v>-77670435.46550706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-323626.81443961273</v>
      </c>
      <c r="L1241" s="444">
        <f t="shared" ca="1" si="106"/>
        <v>-77994062.27994667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8"/>
        <v>-77994062.27994667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-324975.25949977781</v>
      </c>
      <c r="L1242" s="444">
        <f t="shared" ca="1" si="106"/>
        <v>-78319037.539446443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8"/>
        <v>-78319037.539446443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-326329.32308102684</v>
      </c>
      <c r="L1243" s="444">
        <f t="shared" ca="1" si="106"/>
        <v>-78645366.862527475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8"/>
        <v>-78645366.862527475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-327689.02859386447</v>
      </c>
      <c r="L1244" s="444">
        <f t="shared" ca="1" si="106"/>
        <v>-78973055.891121343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8"/>
        <v>-78973055.891121343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-329054.39954633894</v>
      </c>
      <c r="L1245" s="444">
        <f t="shared" ca="1" si="106"/>
        <v>-79302110.290667683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8"/>
        <v>-79302110.290667683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-330425.45954444865</v>
      </c>
      <c r="L1246" s="444">
        <f t="shared" ca="1" si="106"/>
        <v>-79632535.750212133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8"/>
        <v>-79632535.750212133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-331802.23229255056</v>
      </c>
      <c r="L1247" s="444">
        <f t="shared" ca="1" si="106"/>
        <v>-79964337.982504681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8"/>
        <v>-79964337.982504681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-333184.74159376952</v>
      </c>
      <c r="L1248" s="444">
        <f t="shared" ca="1" si="106"/>
        <v>-80297522.724098444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8"/>
        <v>-80297522.724098444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-334573.01135041018</v>
      </c>
      <c r="L1249" s="444">
        <f t="shared" ca="1" si="106"/>
        <v>-80632095.735448852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8"/>
        <v>-80632095.735448852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-335967.06556437019</v>
      </c>
      <c r="L1250" s="444">
        <f t="shared" ca="1" si="106"/>
        <v>-80968062.801013216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8"/>
        <v>-80968062.801013216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-337366.92833755509</v>
      </c>
      <c r="L1251" s="444">
        <f t="shared" ca="1" si="106"/>
        <v>-81305429.729350775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8"/>
        <v>-81305429.729350775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-338772.62387229491</v>
      </c>
      <c r="L1252" s="444">
        <f t="shared" ca="1" si="106"/>
        <v>-81644202.353223071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8"/>
        <v>-81644202.353223071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-340184.17647176277</v>
      </c>
      <c r="L1253" s="444">
        <f t="shared" ca="1" si="106"/>
        <v>-81984386.52969484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8"/>
        <v>-81984386.52969484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-341601.61054039514</v>
      </c>
      <c r="L1254" s="444">
        <f t="shared" ca="1" si="106"/>
        <v>-82325988.14023523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8"/>
        <v>-82325988.14023523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-343024.95058431348</v>
      </c>
      <c r="L1255" s="444">
        <f t="shared" ca="1" si="106"/>
        <v>-82669013.090819538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8"/>
        <v>-82669013.090819538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-344454.22121174808</v>
      </c>
      <c r="L1256" s="444">
        <f t="shared" ca="1" si="106"/>
        <v>-83013467.312031284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8"/>
        <v>-83013467.312031284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-345889.44713346369</v>
      </c>
      <c r="L1257" s="444">
        <f t="shared" ca="1" si="106"/>
        <v>-83359356.759164751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8"/>
        <v>-83359356.759164751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-347330.65316318645</v>
      </c>
      <c r="L1258" s="444">
        <f t="shared" ca="1" si="106"/>
        <v>-83706687.41232793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8"/>
        <v>-83706687.41232793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-348777.86421803304</v>
      </c>
      <c r="L1259" s="444">
        <f t="shared" ca="1" si="106"/>
        <v>-84055465.276545957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8"/>
        <v>-84055465.276545957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-350231.10531894147</v>
      </c>
      <c r="L1260" s="444">
        <f t="shared" ca="1" si="106"/>
        <v>-84405696.381864905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8"/>
        <v>-84405696.381864905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-351690.40159110376</v>
      </c>
      <c r="L1261" s="444">
        <f t="shared" ca="1" si="106"/>
        <v>-84757386.783456013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8"/>
        <v>-84757386.783456013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-353155.77826440003</v>
      </c>
      <c r="L1262" s="444">
        <f t="shared" ca="1" si="106"/>
        <v>-85110542.561720416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8"/>
        <v>-85110542.561720416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-354627.26067383506</v>
      </c>
      <c r="L1263" s="444">
        <f t="shared" ca="1" si="106"/>
        <v>-85465169.822394252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8"/>
        <v>-85465169.822394252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-356104.87425997603</v>
      </c>
      <c r="L1264" s="444">
        <f t="shared" ca="1" si="106"/>
        <v>-85821274.69665423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8"/>
        <v>-85821274.69665423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-357588.64456939261</v>
      </c>
      <c r="L1265" s="444">
        <f t="shared" ca="1" si="106"/>
        <v>-86178863.341223627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8"/>
        <v>-86178863.341223627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-359078.59725509846</v>
      </c>
      <c r="L1266" s="444">
        <f t="shared" ca="1" si="106"/>
        <v>-86537941.938478723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8"/>
        <v>-86537941.938478723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-360574.75807699468</v>
      </c>
      <c r="L1267" s="444">
        <f t="shared" ca="1" si="106"/>
        <v>-86898516.696555719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8"/>
        <v>-86898516.696555719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-362077.15290231549</v>
      </c>
      <c r="L1268" s="444">
        <f t="shared" ca="1" si="106"/>
        <v>-87260593.849458039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8"/>
        <v>-87260593.849458039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-363585.80770607514</v>
      </c>
      <c r="L1269" s="444">
        <f t="shared" ca="1" si="106"/>
        <v>-87624179.657164112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8"/>
        <v>-87624179.657164112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-365100.74857151712</v>
      </c>
      <c r="L1270" s="444">
        <f t="shared" ca="1" si="106"/>
        <v>-87989280.405735627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8"/>
        <v>-87989280.405735627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-366622.00169056508</v>
      </c>
      <c r="L1271" s="444">
        <f t="shared" ca="1" si="106"/>
        <v>-88355902.407426193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8"/>
        <v>-88355902.407426193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-368149.59336427582</v>
      </c>
      <c r="L1272" s="444">
        <f t="shared" ca="1" si="106"/>
        <v>-88724052.000790462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8"/>
        <v>-88724052.000790462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-369683.55000329361</v>
      </c>
      <c r="L1273" s="444">
        <f t="shared" ca="1" si="106"/>
        <v>-89093735.550793752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8"/>
        <v>-89093735.550793752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-371223.89812830731</v>
      </c>
      <c r="L1274" s="444">
        <f t="shared" ca="1" si="106"/>
        <v>-89464959.448922053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8"/>
        <v>-89464959.448922053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-372770.66437050857</v>
      </c>
      <c r="L1275" s="444">
        <f t="shared" ca="1" si="106"/>
        <v>-89837730.11329256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8"/>
        <v>-89837730.11329256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-374323.87547205231</v>
      </c>
      <c r="L1276" s="444">
        <f t="shared" ca="1" si="106"/>
        <v>-90212053.988764614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8"/>
        <v>-90212053.988764614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-375883.5582865192</v>
      </c>
      <c r="L1277" s="444">
        <f t="shared" ca="1" si="106"/>
        <v>-90587937.547051132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8"/>
        <v>-90587937.547051132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-377449.73977937968</v>
      </c>
      <c r="L1278" s="444">
        <f t="shared" ca="1" si="106"/>
        <v>-90965387.286830515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8"/>
        <v>-90965387.286830515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-379022.44702846045</v>
      </c>
      <c r="L1279" s="444">
        <f t="shared" ca="1" si="106"/>
        <v>-91344409.733858973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8"/>
        <v>-91344409.733858973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-380601.70722441236</v>
      </c>
      <c r="L1280" s="444">
        <f t="shared" ca="1" si="106"/>
        <v>-91725011.441083387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8"/>
        <v>-91725011.441083387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-382187.5476711808</v>
      </c>
      <c r="L1281" s="444">
        <f t="shared" ca="1" si="106"/>
        <v>-92107198.98875457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8"/>
        <v>-92107198.98875457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-383779.99578647735</v>
      </c>
      <c r="L1282" s="444">
        <f t="shared" ca="1" si="106"/>
        <v>-92490978.984541044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8"/>
        <v>-92490978.984541044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-385379.07910225436</v>
      </c>
      <c r="L1283" s="444">
        <f t="shared" ref="L1283:L1537" ca="1" si="127">I1283-J1283+K1283</f>
        <v>-92876358.063643292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28">L1283</f>
        <v>-92876358.063643292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-386984.82526518038</v>
      </c>
      <c r="L1284" s="444">
        <f t="shared" ca="1" si="127"/>
        <v>-93263342.888908476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28"/>
        <v>-93263342.888908476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-388597.26203711866</v>
      </c>
      <c r="L1285" s="444">
        <f t="shared" ca="1" si="127"/>
        <v>-93651940.150945589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28"/>
        <v>-93651940.150945589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-390216.41729560663</v>
      </c>
      <c r="L1286" s="444">
        <f t="shared" ca="1" si="127"/>
        <v>-94042156.568241194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28"/>
        <v>-94042156.568241194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-391842.31903433829</v>
      </c>
      <c r="L1287" s="444">
        <f t="shared" ca="1" si="127"/>
        <v>-94433998.887275532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28"/>
        <v>-94433998.887275532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-393474.99536364805</v>
      </c>
      <c r="L1288" s="444">
        <f t="shared" ca="1" si="127"/>
        <v>-94827473.882639185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28"/>
        <v>-94827473.882639185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-395114.4745109966</v>
      </c>
      <c r="L1289" s="444">
        <f t="shared" ca="1" si="127"/>
        <v>-95222588.357150182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28"/>
        <v>-95222588.357150182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-396760.78482145909</v>
      </c>
      <c r="L1290" s="444">
        <f t="shared" ca="1" si="127"/>
        <v>-95619349.141971648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28"/>
        <v>-95619349.141971648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-398413.95475821517</v>
      </c>
      <c r="L1291" s="444">
        <f t="shared" ca="1" si="127"/>
        <v>-96017763.09672986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28"/>
        <v>-96017763.09672986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-400074.01290304109</v>
      </c>
      <c r="L1292" s="444">
        <f t="shared" ca="1" si="127"/>
        <v>-96417837.109632894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28"/>
        <v>-96417837.109632894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-401740.9879568037</v>
      </c>
      <c r="L1293" s="444">
        <f t="shared" ca="1" si="127"/>
        <v>-96819578.097589701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28"/>
        <v>-96819578.097589701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-403414.90873995709</v>
      </c>
      <c r="L1294" s="444">
        <f t="shared" ca="1" si="127"/>
        <v>-97222993.006329656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28"/>
        <v>-97222993.006329656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-405095.80419304024</v>
      </c>
      <c r="L1295" s="444">
        <f t="shared" ca="1" si="127"/>
        <v>-97628088.81052269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28"/>
        <v>-97628088.81052269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-406783.70337717788</v>
      </c>
      <c r="L1296" s="444">
        <f t="shared" ca="1" si="127"/>
        <v>-98034872.513899863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28"/>
        <v>-98034872.513899863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-408478.63547458278</v>
      </c>
      <c r="L1297" s="444">
        <f t="shared" ca="1" si="127"/>
        <v>-98443351.14937444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28"/>
        <v>-98443351.14937444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-410180.62978906016</v>
      </c>
      <c r="L1298" s="444">
        <f t="shared" ca="1" si="127"/>
        <v>-98853531.779163495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28"/>
        <v>-98853531.779163495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-411889.71574651456</v>
      </c>
      <c r="L1299" s="444">
        <f t="shared" ca="1" si="127"/>
        <v>-99265421.494910017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28"/>
        <v>-99265421.494910017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-413605.92289545841</v>
      </c>
      <c r="L1300" s="444">
        <f t="shared" ca="1" si="127"/>
        <v>-99679027.417805478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28"/>
        <v>-99679027.417805478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-415329.28090752283</v>
      </c>
      <c r="L1301" s="444">
        <f t="shared" ca="1" si="127"/>
        <v>-100094356.698713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28"/>
        <v>-100094356.698713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-417059.81957797083</v>
      </c>
      <c r="L1302" s="444">
        <f t="shared" ca="1" si="127"/>
        <v>-100511416.51829098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28"/>
        <v>-100511416.51829098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-418797.56882621243</v>
      </c>
      <c r="L1303" s="444">
        <f t="shared" ca="1" si="127"/>
        <v>-100930214.0871172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28"/>
        <v>-100930214.0871172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-420542.55869632162</v>
      </c>
      <c r="L1304" s="444">
        <f t="shared" ca="1" si="127"/>
        <v>-101350756.64581351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28"/>
        <v>-101350756.64581351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-422294.81935755629</v>
      </c>
      <c r="L1305" s="444">
        <f t="shared" ca="1" si="127"/>
        <v>-101773051.46517107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28"/>
        <v>-101773051.46517107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-424054.38110487943</v>
      </c>
      <c r="L1306" s="444">
        <f t="shared" ca="1" si="127"/>
        <v>-102197105.84627596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28"/>
        <v>-102197105.84627596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-425821.27435948316</v>
      </c>
      <c r="L1307" s="444">
        <f t="shared" ca="1" si="127"/>
        <v>-102622927.12063543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28"/>
        <v>-102622927.12063543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-427595.52966931433</v>
      </c>
      <c r="L1308" s="444">
        <f t="shared" ca="1" si="127"/>
        <v>-103050522.65030475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28"/>
        <v>-103050522.65030475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-429377.1777096031</v>
      </c>
      <c r="L1309" s="444">
        <f t="shared" ca="1" si="127"/>
        <v>-103479899.82801436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28"/>
        <v>-103479899.82801436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-431166.24928339315</v>
      </c>
      <c r="L1310" s="444">
        <f t="shared" ca="1" si="127"/>
        <v>-103911066.07729775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28"/>
        <v>-103911066.07729775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-432962.77532207395</v>
      </c>
      <c r="L1311" s="444">
        <f t="shared" ca="1" si="127"/>
        <v>-104344028.85261983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28"/>
        <v>-104344028.85261983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-434766.78688591596</v>
      </c>
      <c r="L1312" s="444">
        <f t="shared" ca="1" si="127"/>
        <v>-104778795.63950574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28"/>
        <v>-104778795.63950574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-436578.31516460719</v>
      </c>
      <c r="L1313" s="444">
        <f t="shared" ca="1" si="127"/>
        <v>-105215373.95467035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28"/>
        <v>-105215373.95467035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-438397.39147779316</v>
      </c>
      <c r="L1314" s="444">
        <f t="shared" ca="1" si="127"/>
        <v>-105653771.34614815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28"/>
        <v>-105653771.34614815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-440224.04727561731</v>
      </c>
      <c r="L1315" s="444">
        <f t="shared" ca="1" si="127"/>
        <v>-106093995.39342377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28"/>
        <v>-106093995.39342377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-442058.31413926568</v>
      </c>
      <c r="L1316" s="444">
        <f t="shared" ca="1" si="127"/>
        <v>-106536053.70756303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28"/>
        <v>-106536053.70756303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-443900.22378151258</v>
      </c>
      <c r="L1317" s="444">
        <f t="shared" ca="1" si="127"/>
        <v>-106979953.93134454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28"/>
        <v>-106979953.93134454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-445749.80804726889</v>
      </c>
      <c r="L1318" s="444">
        <f t="shared" ca="1" si="127"/>
        <v>-107425703.7393918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28"/>
        <v>-107425703.7393918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-447607.09891413251</v>
      </c>
      <c r="L1319" s="444">
        <f t="shared" ca="1" si="127"/>
        <v>-107873310.83830594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28"/>
        <v>-107873310.83830594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-449472.12849294132</v>
      </c>
      <c r="L1320" s="444">
        <f t="shared" ca="1" si="127"/>
        <v>-108322782.96679887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28"/>
        <v>-108322782.96679887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-451344.92902832862</v>
      </c>
      <c r="L1321" s="444">
        <f t="shared" ca="1" si="127"/>
        <v>-108774127.8958272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28"/>
        <v>-108774127.8958272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-453225.53289928002</v>
      </c>
      <c r="L1322" s="444">
        <f t="shared" ca="1" si="127"/>
        <v>-109227353.42872648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28"/>
        <v>-109227353.42872648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-455113.97261969367</v>
      </c>
      <c r="L1323" s="444">
        <f t="shared" ca="1" si="127"/>
        <v>-109682467.40134618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28"/>
        <v>-109682467.40134618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-457010.28083894239</v>
      </c>
      <c r="L1324" s="444">
        <f t="shared" ca="1" si="127"/>
        <v>-110139477.68218511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28"/>
        <v>-110139477.68218511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-458914.49034243799</v>
      </c>
      <c r="L1325" s="444">
        <f t="shared" ca="1" si="127"/>
        <v>-110598392.17252755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28"/>
        <v>-110598392.17252755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-460826.63405219815</v>
      </c>
      <c r="L1326" s="444">
        <f t="shared" ca="1" si="127"/>
        <v>-111059218.80657975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28"/>
        <v>-111059218.80657975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-462746.74502741557</v>
      </c>
      <c r="L1327" s="444">
        <f t="shared" ca="1" si="127"/>
        <v>-111521965.55160718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28"/>
        <v>-111521965.55160718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-464674.85646502988</v>
      </c>
      <c r="L1328" s="444">
        <f t="shared" ca="1" si="127"/>
        <v>-111986640.4080722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28"/>
        <v>-111986640.4080722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-466611.00170030078</v>
      </c>
      <c r="L1329" s="444">
        <f t="shared" ca="1" si="127"/>
        <v>-112453251.4097725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28"/>
        <v>-112453251.4097725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-468555.21420738543</v>
      </c>
      <c r="L1330" s="444">
        <f t="shared" ca="1" si="127"/>
        <v>-112921806.62397988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28"/>
        <v>-112921806.62397988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-470507.52759991615</v>
      </c>
      <c r="L1331" s="444">
        <f t="shared" ca="1" si="127"/>
        <v>-113392314.1515798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28"/>
        <v>-113392314.1515798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-472467.97563158249</v>
      </c>
      <c r="L1332" s="444">
        <f t="shared" ca="1" si="127"/>
        <v>-113864782.12721138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28"/>
        <v>-113864782.12721138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-474436.59219671402</v>
      </c>
      <c r="L1333" s="444">
        <f t="shared" ca="1" si="127"/>
        <v>-114339218.71940809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28"/>
        <v>-114339218.71940809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-476413.41133086703</v>
      </c>
      <c r="L1334" s="444">
        <f t="shared" ca="1" si="127"/>
        <v>-114815632.13073896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28"/>
        <v>-114815632.13073896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-478398.46721141227</v>
      </c>
      <c r="L1335" s="444">
        <f t="shared" ca="1" si="127"/>
        <v>-115294030.59795037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28"/>
        <v>-115294030.59795037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-480391.79415812658</v>
      </c>
      <c r="L1336" s="444">
        <f t="shared" ca="1" si="127"/>
        <v>-115774422.3921085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28"/>
        <v>-115774422.3921085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-482393.42663378542</v>
      </c>
      <c r="L1337" s="444">
        <f t="shared" ca="1" si="127"/>
        <v>-116256815.81874229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28"/>
        <v>-116256815.81874229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-484403.39924475952</v>
      </c>
      <c r="L1338" s="444">
        <f t="shared" ca="1" si="127"/>
        <v>-116741219.21798705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28"/>
        <v>-116741219.21798705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-486421.74674161267</v>
      </c>
      <c r="L1339" s="444">
        <f t="shared" ca="1" si="127"/>
        <v>-117227640.96472865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28"/>
        <v>-117227640.96472865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-488448.50401970273</v>
      </c>
      <c r="L1340" s="444">
        <f t="shared" ca="1" si="127"/>
        <v>-117716089.46874836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28"/>
        <v>-117716089.46874836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-490483.70611978485</v>
      </c>
      <c r="L1341" s="444">
        <f t="shared" ca="1" si="127"/>
        <v>-118206573.17486815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28"/>
        <v>-118206573.17486815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-492527.38822861732</v>
      </c>
      <c r="L1342" s="444">
        <f t="shared" ca="1" si="127"/>
        <v>-118699100.56309676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28"/>
        <v>-118699100.56309676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-494579.58567956992</v>
      </c>
      <c r="L1343" s="444">
        <f t="shared" ca="1" si="127"/>
        <v>-119193680.14877634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28"/>
        <v>-119193680.14877634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-496640.33395323472</v>
      </c>
      <c r="L1344" s="444">
        <f t="shared" ca="1" si="127"/>
        <v>-119690320.48272957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28"/>
        <v>-119690320.48272957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-498709.66867803986</v>
      </c>
      <c r="L1345" s="444">
        <f t="shared" ca="1" si="127"/>
        <v>-120189030.15140761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28"/>
        <v>-120189030.15140761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-500787.62563086505</v>
      </c>
      <c r="L1346" s="444">
        <f t="shared" ca="1" si="127"/>
        <v>-120689817.77703848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28"/>
        <v>-120689817.77703848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-502874.24073766032</v>
      </c>
      <c r="L1347" s="444">
        <f t="shared" ca="1" si="127"/>
        <v>-121192692.01777615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28"/>
        <v>-121192692.01777615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-504969.55007406726</v>
      </c>
      <c r="L1348" s="444">
        <f t="shared" ca="1" si="127"/>
        <v>-121697661.56785022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28"/>
        <v>-121697661.56785022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-507073.58986604254</v>
      </c>
      <c r="L1349" s="444">
        <f t="shared" ca="1" si="127"/>
        <v>-122204735.15771626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28"/>
        <v>-122204735.15771626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-509186.39649048442</v>
      </c>
      <c r="L1350" s="444">
        <f t="shared" ca="1" si="127"/>
        <v>-122713921.55420674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28"/>
        <v>-122713921.55420674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-511308.00647586142</v>
      </c>
      <c r="L1351" s="444">
        <f t="shared" ca="1" si="127"/>
        <v>-123225229.56068261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28"/>
        <v>-123225229.56068261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-513438.45650284417</v>
      </c>
      <c r="L1352" s="444">
        <f t="shared" ca="1" si="127"/>
        <v>-123738668.01718545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28"/>
        <v>-123738668.01718545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-515577.78340493934</v>
      </c>
      <c r="L1353" s="444">
        <f t="shared" ca="1" si="127"/>
        <v>-124254245.8005904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28"/>
        <v>-124254245.8005904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-517726.0241691267</v>
      </c>
      <c r="L1354" s="444">
        <f t="shared" ca="1" si="127"/>
        <v>-124771971.82475953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28"/>
        <v>-124771971.82475953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-519883.21593649802</v>
      </c>
      <c r="L1355" s="444">
        <f t="shared" ca="1" si="127"/>
        <v>-125291855.04069602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28"/>
        <v>-125291855.04069602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-522049.39600290015</v>
      </c>
      <c r="L1356" s="444">
        <f t="shared" ca="1" si="127"/>
        <v>-125813904.43669893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28"/>
        <v>-125813904.43669893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-524224.60181957879</v>
      </c>
      <c r="L1357" s="444">
        <f t="shared" ca="1" si="127"/>
        <v>-126338129.0385185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28"/>
        <v>-126338129.0385185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-526408.87099382712</v>
      </c>
      <c r="L1358" s="444">
        <f t="shared" ca="1" si="127"/>
        <v>-126864537.90951233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28"/>
        <v>-126864537.90951233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-528602.24128963472</v>
      </c>
      <c r="L1359" s="444">
        <f t="shared" ca="1" si="127"/>
        <v>-127393140.15080196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28"/>
        <v>-127393140.15080196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-530804.75062834157</v>
      </c>
      <c r="L1360" s="444">
        <f t="shared" ca="1" si="127"/>
        <v>-127923944.90143029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28"/>
        <v>-127923944.90143029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-533016.43708929291</v>
      </c>
      <c r="L1361" s="444">
        <f t="shared" ca="1" si="127"/>
        <v>-128456961.33851959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28"/>
        <v>-128456961.33851959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-535237.33891049831</v>
      </c>
      <c r="L1362" s="444">
        <f t="shared" ca="1" si="127"/>
        <v>-128992198.67743009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28"/>
        <v>-128992198.67743009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-537467.49448929203</v>
      </c>
      <c r="L1363" s="444">
        <f t="shared" ca="1" si="127"/>
        <v>-129529666.17191939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28"/>
        <v>-129529666.17191939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-539706.94238299737</v>
      </c>
      <c r="L1364" s="444">
        <f t="shared" ca="1" si="127"/>
        <v>-130069373.11430238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28"/>
        <v>-130069373.11430238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-541955.7213095933</v>
      </c>
      <c r="L1365" s="444">
        <f t="shared" ca="1" si="127"/>
        <v>-130611328.83561197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28"/>
        <v>-130611328.83561197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-544213.87014838331</v>
      </c>
      <c r="L1366" s="444">
        <f t="shared" ca="1" si="127"/>
        <v>-131155542.70576036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28"/>
        <v>-131155542.70576036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-546481.42794066807</v>
      </c>
      <c r="L1367" s="444">
        <f t="shared" ca="1" si="127"/>
        <v>-131702024.13370103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28"/>
        <v>-131702024.13370103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-548758.43389042094</v>
      </c>
      <c r="L1368" s="444">
        <f t="shared" ca="1" si="127"/>
        <v>-132250782.56759144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28"/>
        <v>-132250782.56759144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-551044.92736496427</v>
      </c>
      <c r="L1369" s="444">
        <f t="shared" ca="1" si="127"/>
        <v>-132801827.4949564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28"/>
        <v>-132801827.4949564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-553340.94789565157</v>
      </c>
      <c r="L1370" s="444">
        <f t="shared" ca="1" si="127"/>
        <v>-133355168.44285205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28"/>
        <v>-133355168.44285205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-555646.53517855029</v>
      </c>
      <c r="L1371" s="444">
        <f t="shared" ca="1" si="127"/>
        <v>-133910814.97803061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28"/>
        <v>-133910814.97803061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-557961.72907512751</v>
      </c>
      <c r="L1372" s="444">
        <f t="shared" ca="1" si="127"/>
        <v>-134468776.70710573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28"/>
        <v>-134468776.70710573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-560286.56961294054</v>
      </c>
      <c r="L1373" s="444">
        <f t="shared" ca="1" si="127"/>
        <v>-135029063.27671868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28"/>
        <v>-135029063.27671868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-562621.09698632779</v>
      </c>
      <c r="L1374" s="444">
        <f t="shared" ca="1" si="127"/>
        <v>-135591684.373705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28"/>
        <v>-135591684.373705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-564965.35155710415</v>
      </c>
      <c r="L1375" s="444">
        <f t="shared" ca="1" si="127"/>
        <v>-136156649.72526211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28"/>
        <v>-136156649.72526211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-567319.3738552588</v>
      </c>
      <c r="L1376" s="444">
        <f t="shared" ca="1" si="127"/>
        <v>-136723969.09911737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28"/>
        <v>-136723969.09911737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-569683.20457965566</v>
      </c>
      <c r="L1377" s="444">
        <f t="shared" ca="1" si="127"/>
        <v>-137293652.30369702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28"/>
        <v>-137293652.30369702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-572056.88459873758</v>
      </c>
      <c r="L1378" s="444">
        <f t="shared" ca="1" si="127"/>
        <v>-137865709.18829575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28"/>
        <v>-137865709.18829575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-574440.4549512323</v>
      </c>
      <c r="L1379" s="444">
        <f t="shared" ca="1" si="127"/>
        <v>-138440149.64324698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28"/>
        <v>-138440149.64324698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-576833.95684686245</v>
      </c>
      <c r="L1380" s="444">
        <f t="shared" ca="1" si="127"/>
        <v>-139016983.60009384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28"/>
        <v>-139016983.60009384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-579237.43166705768</v>
      </c>
      <c r="L1381" s="444">
        <f t="shared" ca="1" si="127"/>
        <v>-139596221.0317609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28"/>
        <v>-139596221.0317609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-581650.92096567038</v>
      </c>
      <c r="L1382" s="444">
        <f t="shared" ca="1" si="127"/>
        <v>-140177871.95272657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28"/>
        <v>-140177871.95272657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-584074.46646969405</v>
      </c>
      <c r="L1383" s="444">
        <f t="shared" ca="1" si="127"/>
        <v>-140761946.41919628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28"/>
        <v>-140761946.41919628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-586508.11007998453</v>
      </c>
      <c r="L1384" s="444">
        <f t="shared" ca="1" si="127"/>
        <v>-141348454.52927625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28"/>
        <v>-141348454.52927625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-588951.89387198433</v>
      </c>
      <c r="L1385" s="444">
        <f t="shared" ca="1" si="127"/>
        <v>-141937406.42314824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28"/>
        <v>-141937406.42314824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-591405.86009645101</v>
      </c>
      <c r="L1386" s="444">
        <f t="shared" ca="1" si="127"/>
        <v>-142528812.2832447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28"/>
        <v>-142528812.2832447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-593870.05118018622</v>
      </c>
      <c r="L1387" s="444">
        <f t="shared" ca="1" si="127"/>
        <v>-143122682.33442488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28"/>
        <v>-143122682.33442488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-596344.50972677034</v>
      </c>
      <c r="L1388" s="444">
        <f t="shared" ca="1" si="127"/>
        <v>-143719026.84415165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28"/>
        <v>-143719026.84415165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-598829.27851729852</v>
      </c>
      <c r="L1389" s="444">
        <f t="shared" ca="1" si="127"/>
        <v>-144317856.12266895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28"/>
        <v>-144317856.12266895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-601324.40051112068</v>
      </c>
      <c r="L1390" s="444">
        <f t="shared" ca="1" si="127"/>
        <v>-144919180.52318007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28"/>
        <v>-144919180.52318007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-603829.91884658358</v>
      </c>
      <c r="L1391" s="444">
        <f t="shared" ca="1" si="127"/>
        <v>-145523010.44202664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28"/>
        <v>-145523010.44202664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-606345.8768417777</v>
      </c>
      <c r="L1392" s="444">
        <f t="shared" ca="1" si="127"/>
        <v>-146129356.31886843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28"/>
        <v>-146129356.31886843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-608872.31799528515</v>
      </c>
      <c r="L1393" s="444">
        <f t="shared" ca="1" si="127"/>
        <v>-146738228.63686371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28"/>
        <v>-146738228.63686371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-611409.28598693211</v>
      </c>
      <c r="L1394" s="444">
        <f t="shared" ca="1" si="127"/>
        <v>-147349637.92285064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28"/>
        <v>-147349637.92285064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-613956.8246785443</v>
      </c>
      <c r="L1395" s="444">
        <f t="shared" ca="1" si="127"/>
        <v>-147963594.74752918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28"/>
        <v>-147963594.74752918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-616514.97811470495</v>
      </c>
      <c r="L1396" s="444">
        <f t="shared" ca="1" si="127"/>
        <v>-148580109.72564387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28"/>
        <v>-148580109.72564387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-619083.79052351613</v>
      </c>
      <c r="L1397" s="444">
        <f t="shared" ca="1" si="127"/>
        <v>-149199193.5161674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28"/>
        <v>-149199193.5161674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-621663.30631736421</v>
      </c>
      <c r="L1398" s="444">
        <f t="shared" ca="1" si="127"/>
        <v>-149820856.82248476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28"/>
        <v>-149820856.82248476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-624253.57009368646</v>
      </c>
      <c r="L1399" s="444">
        <f t="shared" ca="1" si="127"/>
        <v>-150445110.39257845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28"/>
        <v>-150445110.39257845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-626854.62663574354</v>
      </c>
      <c r="L1400" s="444">
        <f t="shared" ca="1" si="127"/>
        <v>-151071965.01921418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28"/>
        <v>-151071965.01921418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-629466.52091339242</v>
      </c>
      <c r="L1401" s="444">
        <f t="shared" ca="1" si="127"/>
        <v>-151701431.54012758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28"/>
        <v>-151701431.54012758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-632089.29808386485</v>
      </c>
      <c r="L1402" s="444">
        <f t="shared" ca="1" si="127"/>
        <v>-152333520.83821145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28"/>
        <v>-152333520.83821145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-634723.00349254766</v>
      </c>
      <c r="L1403" s="444">
        <f t="shared" ca="1" si="127"/>
        <v>-152968243.84170398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28"/>
        <v>-152968243.84170398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-637367.68267376663</v>
      </c>
      <c r="L1404" s="444">
        <f t="shared" ca="1" si="127"/>
        <v>-153605611.52437773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28"/>
        <v>-153605611.52437773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-640023.38135157386</v>
      </c>
      <c r="L1405" s="444">
        <f t="shared" ca="1" si="127"/>
        <v>-154245634.90572929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28"/>
        <v>-154245634.90572929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-642690.14544053876</v>
      </c>
      <c r="L1406" s="444">
        <f t="shared" ca="1" si="127"/>
        <v>-154888325.05116984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28"/>
        <v>-154888325.05116984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-645368.02104654105</v>
      </c>
      <c r="L1407" s="444">
        <f t="shared" ca="1" si="127"/>
        <v>-155533693.07221639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28"/>
        <v>-155533693.07221639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-648057.05446756829</v>
      </c>
      <c r="L1408" s="444">
        <f t="shared" ca="1" si="127"/>
        <v>-156181750.12668395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28"/>
        <v>-156181750.12668395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-650757.2921945164</v>
      </c>
      <c r="L1409" s="444">
        <f t="shared" ca="1" si="127"/>
        <v>-156832507.41887847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28"/>
        <v>-156832507.41887847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-653468.78091199358</v>
      </c>
      <c r="L1410" s="444">
        <f t="shared" ca="1" si="127"/>
        <v>-157485976.19979045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28"/>
        <v>-157485976.19979045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-656191.56749912689</v>
      </c>
      <c r="L1411" s="444">
        <f t="shared" ca="1" si="127"/>
        <v>-158142167.76728958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28"/>
        <v>-158142167.76728958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-658925.69903037325</v>
      </c>
      <c r="L1412" s="444">
        <f t="shared" ca="1" si="127"/>
        <v>-158801093.46631995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28"/>
        <v>-158801093.46631995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-661671.2227763331</v>
      </c>
      <c r="L1413" s="444">
        <f t="shared" ca="1" si="127"/>
        <v>-159462764.68909627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28"/>
        <v>-159462764.68909627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-664428.18620456778</v>
      </c>
      <c r="L1414" s="444">
        <f t="shared" ca="1" si="127"/>
        <v>-160127192.87530085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28"/>
        <v>-160127192.87530085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-667196.63698042021</v>
      </c>
      <c r="L1415" s="444">
        <f t="shared" ca="1" si="127"/>
        <v>-160794389.51228127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28"/>
        <v>-160794389.51228127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-669976.62296783866</v>
      </c>
      <c r="L1416" s="444">
        <f t="shared" ca="1" si="127"/>
        <v>-161464366.13524911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28"/>
        <v>-161464366.13524911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-672768.19223020459</v>
      </c>
      <c r="L1417" s="444">
        <f t="shared" ca="1" si="127"/>
        <v>-162137134.3274793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28"/>
        <v>-162137134.3274793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-675571.39303116372</v>
      </c>
      <c r="L1418" s="444">
        <f t="shared" ca="1" si="127"/>
        <v>-162812705.72051045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28"/>
        <v>-162812705.72051045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-678386.27383546019</v>
      </c>
      <c r="L1419" s="444">
        <f t="shared" ca="1" si="127"/>
        <v>-163491091.9943459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28"/>
        <v>-163491091.9943459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-681212.88330977457</v>
      </c>
      <c r="L1420" s="444">
        <f t="shared" ca="1" si="127"/>
        <v>-164172304.87765568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28"/>
        <v>-164172304.87765568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-684051.27032356535</v>
      </c>
      <c r="L1421" s="444">
        <f t="shared" ca="1" si="127"/>
        <v>-164856356.14797926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28"/>
        <v>-164856356.14797926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-686901.48394991353</v>
      </c>
      <c r="L1422" s="444">
        <f t="shared" ca="1" si="127"/>
        <v>-165543257.63192916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28"/>
        <v>-165543257.63192916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-689763.57346637151</v>
      </c>
      <c r="L1423" s="444">
        <f t="shared" ca="1" si="127"/>
        <v>-166233021.20539552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28"/>
        <v>-166233021.20539552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-692637.58835581469</v>
      </c>
      <c r="L1424" s="444">
        <f t="shared" ca="1" si="127"/>
        <v>-166925658.79375133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28"/>
        <v>-166925658.79375133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-695523.5783072972</v>
      </c>
      <c r="L1425" s="444">
        <f t="shared" ca="1" si="127"/>
        <v>-167621182.37205863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28"/>
        <v>-167621182.37205863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-698421.59321691096</v>
      </c>
      <c r="L1426" s="444">
        <f t="shared" ca="1" si="127"/>
        <v>-168319603.96527553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28"/>
        <v>-168319603.96527553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-701331.68318864796</v>
      </c>
      <c r="L1427" s="444">
        <f t="shared" ca="1" si="127"/>
        <v>-169020935.64846417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28"/>
        <v>-169020935.64846417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-704253.89853526733</v>
      </c>
      <c r="L1428" s="444">
        <f t="shared" ca="1" si="127"/>
        <v>-169725189.54699945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28"/>
        <v>-169725189.54699945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-707188.28977916436</v>
      </c>
      <c r="L1429" s="444">
        <f t="shared" ca="1" si="127"/>
        <v>-170432377.83677861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28"/>
        <v>-170432377.83677861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-710134.90765324421</v>
      </c>
      <c r="L1430" s="444">
        <f t="shared" ca="1" si="127"/>
        <v>-171142512.74443185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28"/>
        <v>-171142512.74443185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-713093.80310179933</v>
      </c>
      <c r="L1431" s="444">
        <f t="shared" ca="1" si="127"/>
        <v>-171855606.54753366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28"/>
        <v>-171855606.54753366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-716065.02728139027</v>
      </c>
      <c r="L1432" s="444">
        <f t="shared" ca="1" si="127"/>
        <v>-172571671.57481506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28"/>
        <v>-172571671.57481506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-719048.63156172947</v>
      </c>
      <c r="L1433" s="444">
        <f t="shared" ca="1" si="127"/>
        <v>-173290720.20637679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28"/>
        <v>-173290720.20637679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-722044.66752656992</v>
      </c>
      <c r="L1434" s="444">
        <f t="shared" ca="1" si="127"/>
        <v>-174012764.87390336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28"/>
        <v>-174012764.87390336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-725053.1869745974</v>
      </c>
      <c r="L1435" s="444">
        <f t="shared" ca="1" si="127"/>
        <v>-174737818.06087795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28"/>
        <v>-174737818.06087795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-728074.24192032474</v>
      </c>
      <c r="L1436" s="444">
        <f t="shared" ca="1" si="127"/>
        <v>-175465892.30279827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28"/>
        <v>-175465892.30279827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-731107.88459499273</v>
      </c>
      <c r="L1437" s="444">
        <f t="shared" ca="1" si="127"/>
        <v>-176197000.18739328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28"/>
        <v>-176197000.18739328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-734154.16744747199</v>
      </c>
      <c r="L1438" s="444">
        <f t="shared" ca="1" si="127"/>
        <v>-176931154.35484076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28"/>
        <v>-176931154.35484076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-737213.14314516983</v>
      </c>
      <c r="L1439" s="444">
        <f t="shared" ca="1" si="127"/>
        <v>-177668367.49798593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28"/>
        <v>-177668367.49798593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-740284.86457494134</v>
      </c>
      <c r="L1440" s="444">
        <f t="shared" ca="1" si="127"/>
        <v>-178408652.36256087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28"/>
        <v>-178408652.36256087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-743369.38484400359</v>
      </c>
      <c r="L1441" s="444">
        <f t="shared" ca="1" si="127"/>
        <v>-179152021.74740487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28"/>
        <v>-179152021.74740487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-746466.75728085358</v>
      </c>
      <c r="L1442" s="444">
        <f t="shared" ca="1" si="127"/>
        <v>-179898488.50468573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28"/>
        <v>-179898488.50468573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-749577.03543619055</v>
      </c>
      <c r="L1443" s="444">
        <f t="shared" ca="1" si="127"/>
        <v>-180648065.54012191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28"/>
        <v>-180648065.54012191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-752700.27308384131</v>
      </c>
      <c r="L1444" s="444">
        <f t="shared" ca="1" si="127"/>
        <v>-181400765.81320575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28"/>
        <v>-181400765.81320575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-755836.5242216906</v>
      </c>
      <c r="L1445" s="444">
        <f t="shared" ca="1" si="127"/>
        <v>-182156602.33742744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28"/>
        <v>-182156602.33742744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-758985.84307261428</v>
      </c>
      <c r="L1446" s="444">
        <f t="shared" ca="1" si="127"/>
        <v>-182915588.18050006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28"/>
        <v>-182915588.18050006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-762148.28408541693</v>
      </c>
      <c r="L1447" s="444">
        <f t="shared" ca="1" si="127"/>
        <v>-183677736.46458548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28"/>
        <v>-183677736.46458548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-765323.90193577285</v>
      </c>
      <c r="L1448" s="444">
        <f t="shared" ca="1" si="127"/>
        <v>-184443060.36652127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28"/>
        <v>-184443060.36652127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-768512.75152717193</v>
      </c>
      <c r="L1449" s="444">
        <f t="shared" ca="1" si="127"/>
        <v>-185211573.11804843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28"/>
        <v>-185211573.11804843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-771714.88799186843</v>
      </c>
      <c r="L1450" s="444">
        <f t="shared" ca="1" si="127"/>
        <v>-185983288.0060403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28"/>
        <v>-185983288.0060403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-774930.36669183464</v>
      </c>
      <c r="L1451" s="444">
        <f t="shared" ca="1" si="127"/>
        <v>-186758218.37273213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28"/>
        <v>-186758218.37273213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-778159.24321971717</v>
      </c>
      <c r="L1452" s="444">
        <f t="shared" ca="1" si="127"/>
        <v>-187536377.61595184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28"/>
        <v>-187536377.61595184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-781401.57339979929</v>
      </c>
      <c r="L1453" s="444">
        <f t="shared" ca="1" si="127"/>
        <v>-188317779.18935165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28"/>
        <v>-188317779.18935165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-784657.41328896524</v>
      </c>
      <c r="L1454" s="444">
        <f t="shared" ca="1" si="127"/>
        <v>-189102436.6026406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28"/>
        <v>-189102436.6026406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-787926.81917766912</v>
      </c>
      <c r="L1455" s="444">
        <f t="shared" ca="1" si="127"/>
        <v>-189890363.42181826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28"/>
        <v>-189890363.42181826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-791209.84759090934</v>
      </c>
      <c r="L1456" s="444">
        <f t="shared" ca="1" si="127"/>
        <v>-190681573.26940918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28"/>
        <v>-190681573.26940918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-794506.55528920493</v>
      </c>
      <c r="L1457" s="444">
        <f t="shared" ca="1" si="127"/>
        <v>-191476079.82469839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28"/>
        <v>-191476079.82469839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-797816.99926957663</v>
      </c>
      <c r="L1458" s="444">
        <f t="shared" ca="1" si="127"/>
        <v>-192273896.82396796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28"/>
        <v>-192273896.82396796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-801141.23676653323</v>
      </c>
      <c r="L1459" s="444">
        <f t="shared" ca="1" si="127"/>
        <v>-193075038.06073451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28"/>
        <v>-193075038.06073451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-804479.32525306044</v>
      </c>
      <c r="L1460" s="444">
        <f t="shared" ca="1" si="127"/>
        <v>-193879517.38598758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28"/>
        <v>-193879517.38598758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-807831.32244161493</v>
      </c>
      <c r="L1461" s="444">
        <f t="shared" ca="1" si="127"/>
        <v>-194687348.70842919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28"/>
        <v>-194687348.70842919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-811197.28628512158</v>
      </c>
      <c r="L1462" s="444">
        <f t="shared" ca="1" si="127"/>
        <v>-195498545.99471432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28"/>
        <v>-195498545.99471432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-814577.27497797634</v>
      </c>
      <c r="L1463" s="444">
        <f t="shared" ca="1" si="127"/>
        <v>-196313123.2696923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28"/>
        <v>-196313123.2696923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-817971.3469570512</v>
      </c>
      <c r="L1464" s="444">
        <f t="shared" ca="1" si="127"/>
        <v>-197131094.61664936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28"/>
        <v>-197131094.61664936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-821379.56090270565</v>
      </c>
      <c r="L1465" s="444">
        <f t="shared" ca="1" si="127"/>
        <v>-197952474.17755207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28"/>
        <v>-197952474.17755207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-824801.97573980025</v>
      </c>
      <c r="L1466" s="444">
        <f t="shared" ca="1" si="127"/>
        <v>-198777276.15329188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28"/>
        <v>-198777276.15329188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-828238.65063871618</v>
      </c>
      <c r="L1467" s="444">
        <f t="shared" ca="1" si="127"/>
        <v>-199605514.80393061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28"/>
        <v>-199605514.80393061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-831689.64501637756</v>
      </c>
      <c r="L1468" s="444">
        <f t="shared" ca="1" si="127"/>
        <v>-200437204.44894698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28"/>
        <v>-200437204.44894698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-835155.0185372791</v>
      </c>
      <c r="L1469" s="444">
        <f t="shared" ca="1" si="127"/>
        <v>-201272359.46748427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28"/>
        <v>-201272359.46748427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-838634.83111451776</v>
      </c>
      <c r="L1470" s="444">
        <f t="shared" ca="1" si="127"/>
        <v>-202110994.2985988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28"/>
        <v>-202110994.2985988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-842129.14291082835</v>
      </c>
      <c r="L1471" s="444">
        <f t="shared" ca="1" si="127"/>
        <v>-202953123.44150963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28"/>
        <v>-202953123.44150963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-845638.01433962351</v>
      </c>
      <c r="L1472" s="444">
        <f t="shared" ca="1" si="127"/>
        <v>-203798761.45584926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28"/>
        <v>-203798761.45584926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-849161.50606603862</v>
      </c>
      <c r="L1473" s="444">
        <f t="shared" ca="1" si="127"/>
        <v>-204647922.96191528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28"/>
        <v>-204647922.96191528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-852699.67900798039</v>
      </c>
      <c r="L1474" s="444">
        <f t="shared" ca="1" si="127"/>
        <v>-205500622.64092326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28"/>
        <v>-205500622.64092326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-856252.59433718026</v>
      </c>
      <c r="L1475" s="444">
        <f t="shared" ca="1" si="127"/>
        <v>-206356875.23526043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28"/>
        <v>-206356875.23526043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-859820.31348025182</v>
      </c>
      <c r="L1476" s="444">
        <f t="shared" ca="1" si="127"/>
        <v>-207216695.54874068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28"/>
        <v>-207216695.54874068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-863402.89811975288</v>
      </c>
      <c r="L1477" s="444">
        <f t="shared" ca="1" si="127"/>
        <v>-208080098.44686043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28"/>
        <v>-208080098.44686043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-867000.41019525181</v>
      </c>
      <c r="L1478" s="444">
        <f t="shared" ca="1" si="127"/>
        <v>-208947098.85705569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28"/>
        <v>-208947098.85705569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-870612.9119043987</v>
      </c>
      <c r="L1479" s="444">
        <f t="shared" ca="1" si="127"/>
        <v>-209817711.76896009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28"/>
        <v>-209817711.76896009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-874240.46570400032</v>
      </c>
      <c r="L1480" s="444">
        <f t="shared" ca="1" si="127"/>
        <v>-210691952.23466408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28"/>
        <v>-210691952.23466408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-877883.13431110035</v>
      </c>
      <c r="L1481" s="444">
        <f t="shared" ca="1" si="127"/>
        <v>-211569835.36897519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28"/>
        <v>-211569835.36897519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-881540.98070406332</v>
      </c>
      <c r="L1482" s="444">
        <f t="shared" ca="1" si="127"/>
        <v>-212451376.34967926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28"/>
        <v>-212451376.34967926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-885214.06812366354</v>
      </c>
      <c r="L1483" s="444">
        <f t="shared" ca="1" si="127"/>
        <v>-213336590.41780293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28"/>
        <v>-213336590.41780293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-888902.46007417876</v>
      </c>
      <c r="L1484" s="444">
        <f t="shared" ca="1" si="127"/>
        <v>-214225492.87787712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28"/>
        <v>-214225492.87787712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-892606.22032448801</v>
      </c>
      <c r="L1485" s="444">
        <f t="shared" ca="1" si="127"/>
        <v>-215118099.0982016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28"/>
        <v>-215118099.0982016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-896325.41290917329</v>
      </c>
      <c r="L1486" s="444">
        <f t="shared" ca="1" si="127"/>
        <v>-216014424.51111078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28"/>
        <v>-216014424.51111078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-900060.1021296283</v>
      </c>
      <c r="L1487" s="444">
        <f t="shared" ca="1" si="127"/>
        <v>-216914484.61324042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28"/>
        <v>-216914484.61324042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-903810.35255516844</v>
      </c>
      <c r="L1488" s="444">
        <f t="shared" ca="1" si="127"/>
        <v>-217818294.96579558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28"/>
        <v>-217818294.96579558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-907576.2290241482</v>
      </c>
      <c r="L1489" s="444">
        <f t="shared" ca="1" si="127"/>
        <v>-218725871.19481972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28"/>
        <v>-218725871.19481972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-911357.7966450823</v>
      </c>
      <c r="L1490" s="444">
        <f t="shared" ca="1" si="127"/>
        <v>-219637228.99146479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28"/>
        <v>-219637228.99146479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-915155.1207977701</v>
      </c>
      <c r="L1491" s="444">
        <f t="shared" ca="1" si="127"/>
        <v>-220552384.11226258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28"/>
        <v>-220552384.11226258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-918968.26713442756</v>
      </c>
      <c r="L1492" s="444">
        <f t="shared" ca="1" si="127"/>
        <v>-221471352.379397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28"/>
        <v>-221471352.379397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-922797.30158082081</v>
      </c>
      <c r="L1493" s="444">
        <f t="shared" ca="1" si="127"/>
        <v>-222394149.68097782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28"/>
        <v>-222394149.68097782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-926642.29033740773</v>
      </c>
      <c r="L1494" s="444">
        <f t="shared" ca="1" si="127"/>
        <v>-223320791.97131523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28"/>
        <v>-223320791.97131523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-930503.29988048004</v>
      </c>
      <c r="L1495" s="444">
        <f t="shared" ca="1" si="127"/>
        <v>-224251295.27119571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28"/>
        <v>-224251295.27119571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-934380.39696331543</v>
      </c>
      <c r="L1496" s="444">
        <f t="shared" ca="1" si="127"/>
        <v>-225185675.66815904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28"/>
        <v>-225185675.66815904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-938273.64861732931</v>
      </c>
      <c r="L1497" s="444">
        <f t="shared" ca="1" si="127"/>
        <v>-226123949.31677637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28"/>
        <v>-226123949.31677637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-942183.12215323467</v>
      </c>
      <c r="L1498" s="444">
        <f t="shared" ca="1" si="127"/>
        <v>-227066132.43892959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28"/>
        <v>-227066132.43892959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-946108.8851622066</v>
      </c>
      <c r="L1499" s="444">
        <f t="shared" ca="1" si="127"/>
        <v>-228012241.32409179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28"/>
        <v>-228012241.32409179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-950051.00551704899</v>
      </c>
      <c r="L1500" s="444">
        <f t="shared" ca="1" si="127"/>
        <v>-228962292.32960883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28"/>
        <v>-228962292.32960883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-954009.55137336999</v>
      </c>
      <c r="L1501" s="444">
        <f t="shared" ca="1" si="127"/>
        <v>-229916301.88098219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28"/>
        <v>-229916301.88098219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-957984.59117075906</v>
      </c>
      <c r="L1502" s="444">
        <f t="shared" ca="1" si="127"/>
        <v>-230874286.47215295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28"/>
        <v>-230874286.47215295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-961976.19363397069</v>
      </c>
      <c r="L1503" s="444">
        <f t="shared" ca="1" si="127"/>
        <v>-231836262.66578692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28"/>
        <v>-231836262.66578692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-965984.42777411221</v>
      </c>
      <c r="L1504" s="444">
        <f t="shared" ca="1" si="127"/>
        <v>-232802247.09356102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28"/>
        <v>-232802247.09356102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-970009.36288983759</v>
      </c>
      <c r="L1505" s="444">
        <f t="shared" ca="1" si="127"/>
        <v>-233772256.45645085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28"/>
        <v>-233772256.45645085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-974051.06856854516</v>
      </c>
      <c r="L1506" s="444">
        <f t="shared" ca="1" si="127"/>
        <v>-234746307.52501941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28"/>
        <v>-234746307.52501941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-978109.61468758073</v>
      </c>
      <c r="L1507" s="444">
        <f t="shared" ca="1" si="127"/>
        <v>-235724417.139707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28"/>
        <v>-235724417.139707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-982185.07141544577</v>
      </c>
      <c r="L1508" s="444">
        <f t="shared" ca="1" si="127"/>
        <v>-236706602.21112245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28"/>
        <v>-236706602.21112245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-986277.50921301008</v>
      </c>
      <c r="L1509" s="444">
        <f t="shared" ca="1" si="127"/>
        <v>-237692879.72033545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28"/>
        <v>-237692879.72033545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-990386.99883473106</v>
      </c>
      <c r="L1510" s="444">
        <f t="shared" ca="1" si="127"/>
        <v>-238683266.71917018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28"/>
        <v>-238683266.71917018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-994513.61132987577</v>
      </c>
      <c r="L1511" s="444">
        <f t="shared" ca="1" si="127"/>
        <v>-239677780.33050007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28"/>
        <v>-239677780.33050007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-998657.41804375034</v>
      </c>
      <c r="L1512" s="444">
        <f t="shared" ca="1" si="127"/>
        <v>-240676437.74854383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28"/>
        <v>-240676437.74854383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-1002818.4906189326</v>
      </c>
      <c r="L1513" s="444">
        <f t="shared" ca="1" si="127"/>
        <v>-241679256.23916277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28"/>
        <v>-241679256.23916277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-1006996.9009965116</v>
      </c>
      <c r="L1514" s="444">
        <f t="shared" ca="1" si="127"/>
        <v>-242686253.14015928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28"/>
        <v>-242686253.14015928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-1011192.7214173303</v>
      </c>
      <c r="L1515" s="444">
        <f t="shared" ca="1" si="127"/>
        <v>-243697445.86157662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28"/>
        <v>-243697445.86157662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-1015406.024423236</v>
      </c>
      <c r="L1516" s="444">
        <f t="shared" ca="1" si="127"/>
        <v>-244712851.88599986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28"/>
        <v>-244712851.88599986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-1019636.8828583326</v>
      </c>
      <c r="L1517" s="444">
        <f t="shared" ca="1" si="127"/>
        <v>-245732488.76885819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28"/>
        <v>-245732488.76885819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-1023885.3698702424</v>
      </c>
      <c r="L1518" s="444">
        <f t="shared" ca="1" si="127"/>
        <v>-246756374.13872844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28"/>
        <v>-246756374.13872844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-1028151.5589113685</v>
      </c>
      <c r="L1519" s="444">
        <f t="shared" ca="1" si="127"/>
        <v>-247784525.69763982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28"/>
        <v>-247784525.69763982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-1032435.5237401658</v>
      </c>
      <c r="L1520" s="444">
        <f t="shared" ca="1" si="127"/>
        <v>-248816961.22138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28"/>
        <v>-248816961.22138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-1036737.3384224165</v>
      </c>
      <c r="L1521" s="444">
        <f t="shared" ca="1" si="127"/>
        <v>-249853698.55980241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28"/>
        <v>-249853698.55980241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-1041057.07733251</v>
      </c>
      <c r="L1522" s="444">
        <f t="shared" ca="1" si="127"/>
        <v>-250894755.63713491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28"/>
        <v>-250894755.63713491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-1045394.8151547286</v>
      </c>
      <c r="L1523" s="444">
        <f t="shared" ca="1" si="127"/>
        <v>-251940150.45228964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28"/>
        <v>-251940150.45228964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-1049750.6268845401</v>
      </c>
      <c r="L1524" s="444">
        <f t="shared" ca="1" si="127"/>
        <v>-252989901.07917419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28"/>
        <v>-252989901.07917419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-1054124.5878298925</v>
      </c>
      <c r="L1525" s="444">
        <f t="shared" ca="1" si="127"/>
        <v>-254044025.66700408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28"/>
        <v>-254044025.66700408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-1058516.7736125169</v>
      </c>
      <c r="L1526" s="444">
        <f t="shared" ca="1" si="127"/>
        <v>-255102542.44061661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28"/>
        <v>-255102542.44061661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-1062927.2601692358</v>
      </c>
      <c r="L1527" s="444">
        <f t="shared" ca="1" si="127"/>
        <v>-256165469.70078585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28"/>
        <v>-256165469.70078585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-1067356.1237532746</v>
      </c>
      <c r="L1528" s="444">
        <f t="shared" ca="1" si="127"/>
        <v>-257232825.82453912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28"/>
        <v>-257232825.82453912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-1071803.4409355796</v>
      </c>
      <c r="L1529" s="444">
        <f t="shared" ca="1" si="127"/>
        <v>-258304629.26547471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28"/>
        <v>-258304629.26547471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-1076269.2886061445</v>
      </c>
      <c r="L1530" s="444">
        <f t="shared" ca="1" si="127"/>
        <v>-259380898.55408084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28"/>
        <v>-259380898.55408084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-1080753.7439753369</v>
      </c>
      <c r="L1531" s="444">
        <f t="shared" ca="1" si="127"/>
        <v>-260461652.29805619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28"/>
        <v>-260461652.29805619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-1085256.884575234</v>
      </c>
      <c r="L1532" s="444">
        <f t="shared" ca="1" si="127"/>
        <v>-261546909.18263143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28"/>
        <v>-261546909.18263143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-1089778.7882609642</v>
      </c>
      <c r="L1533" s="444">
        <f t="shared" ca="1" si="127"/>
        <v>-262636687.9708924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28"/>
        <v>-262636687.9708924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-1094319.5332120517</v>
      </c>
      <c r="L1534" s="444">
        <f t="shared" ca="1" si="127"/>
        <v>-263731007.50410447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28"/>
        <v>-263731007.50410447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-1098879.1979337686</v>
      </c>
      <c r="L1535" s="444">
        <f t="shared" ca="1" si="127"/>
        <v>-264829886.70203823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28"/>
        <v>-264829886.70203823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-1103457.8612584926</v>
      </c>
      <c r="L1536" s="444">
        <f t="shared" ca="1" si="127"/>
        <v>-265933344.56329674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28"/>
        <v>-265933344.56329674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-1108055.6023470699</v>
      </c>
      <c r="L1537" s="444">
        <f t="shared" ca="1" si="127"/>
        <v>-267041400.16564381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28"/>
        <v>-267041400.16564381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-1112672.5006901827</v>
      </c>
      <c r="L1538" s="444">
        <f t="shared" ref="L1538:L1792" ca="1" si="132">I1538-J1538+K1538</f>
        <v>-268154072.666334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33">L1538</f>
        <v>-268154072.666334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-1117308.6361097251</v>
      </c>
      <c r="L1539" s="444">
        <f t="shared" ca="1" si="132"/>
        <v>-269271381.30244374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33"/>
        <v>-269271381.30244374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-1121964.0887601823</v>
      </c>
      <c r="L1540" s="444">
        <f t="shared" ca="1" si="132"/>
        <v>-270393345.39120394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33"/>
        <v>-270393345.39120394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-1126638.9391300164</v>
      </c>
      <c r="L1541" s="444">
        <f t="shared" ca="1" si="132"/>
        <v>-271519984.33033395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33"/>
        <v>-271519984.33033395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-1131333.268043058</v>
      </c>
      <c r="L1542" s="444">
        <f t="shared" ca="1" si="132"/>
        <v>-272651317.59837699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33"/>
        <v>-272651317.59837699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-1136047.1566599042</v>
      </c>
      <c r="L1543" s="444">
        <f t="shared" ca="1" si="132"/>
        <v>-273787364.75503689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33"/>
        <v>-273787364.75503689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-1140780.6864793203</v>
      </c>
      <c r="L1544" s="444">
        <f t="shared" ca="1" si="132"/>
        <v>-274928145.44151622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33"/>
        <v>-274928145.44151622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-1145533.9393396508</v>
      </c>
      <c r="L1545" s="444">
        <f t="shared" ca="1" si="132"/>
        <v>-276073679.38085586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33"/>
        <v>-276073679.38085586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-1150306.9974202327</v>
      </c>
      <c r="L1546" s="444">
        <f t="shared" ca="1" si="132"/>
        <v>-277223986.37827611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33"/>
        <v>-277223986.37827611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-1155099.9432428172</v>
      </c>
      <c r="L1547" s="444">
        <f t="shared" ca="1" si="132"/>
        <v>-278379086.3215189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33"/>
        <v>-278379086.3215189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-1159912.8596729953</v>
      </c>
      <c r="L1548" s="444">
        <f t="shared" ca="1" si="132"/>
        <v>-279538999.18119192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33"/>
        <v>-279538999.18119192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-1164745.829921633</v>
      </c>
      <c r="L1549" s="444">
        <f t="shared" ca="1" si="132"/>
        <v>-280703745.01111352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33"/>
        <v>-280703745.01111352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-1169598.9375463063</v>
      </c>
      <c r="L1550" s="444">
        <f t="shared" ca="1" si="132"/>
        <v>-281873343.94865984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33"/>
        <v>-281873343.94865984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-1174472.2664527493</v>
      </c>
      <c r="L1551" s="444">
        <f t="shared" ca="1" si="132"/>
        <v>-283047816.21511257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33"/>
        <v>-283047816.21511257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-1179365.9008963024</v>
      </c>
      <c r="L1552" s="444">
        <f t="shared" ca="1" si="132"/>
        <v>-284227182.11600888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33"/>
        <v>-284227182.11600888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-1184279.9254833702</v>
      </c>
      <c r="L1553" s="444">
        <f t="shared" ca="1" si="132"/>
        <v>-285411462.04149222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33"/>
        <v>-285411462.04149222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-1189214.4251728843</v>
      </c>
      <c r="L1554" s="444">
        <f t="shared" ca="1" si="132"/>
        <v>-286600676.46666509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33"/>
        <v>-286600676.46666509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-1194169.4852777713</v>
      </c>
      <c r="L1555" s="444">
        <f t="shared" ca="1" si="132"/>
        <v>-287794845.95194286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33"/>
        <v>-287794845.95194286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-1199145.1914664286</v>
      </c>
      <c r="L1556" s="444">
        <f t="shared" ca="1" si="132"/>
        <v>-288993991.14340931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33"/>
        <v>-288993991.14340931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-1204141.6297642055</v>
      </c>
      <c r="L1557" s="444">
        <f t="shared" ca="1" si="132"/>
        <v>-290198132.77317351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33"/>
        <v>-290198132.77317351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-1209158.8865548896</v>
      </c>
      <c r="L1558" s="444">
        <f t="shared" ca="1" si="132"/>
        <v>-291407291.65972841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33"/>
        <v>-291407291.65972841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-1214197.0485822016</v>
      </c>
      <c r="L1559" s="444">
        <f t="shared" ca="1" si="132"/>
        <v>-292621488.7083106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33"/>
        <v>-292621488.7083106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-1219256.2029512941</v>
      </c>
      <c r="L1560" s="444">
        <f t="shared" ca="1" si="132"/>
        <v>-293840744.91126192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33"/>
        <v>-293840744.91126192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-1224336.437130258</v>
      </c>
      <c r="L1561" s="444">
        <f t="shared" ca="1" si="132"/>
        <v>-295065081.34839219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33"/>
        <v>-295065081.34839219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-1229437.838951634</v>
      </c>
      <c r="L1562" s="444">
        <f t="shared" ca="1" si="132"/>
        <v>-296294519.18734384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33"/>
        <v>-296294519.18734384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-1234560.4966139325</v>
      </c>
      <c r="L1563" s="444">
        <f t="shared" ca="1" si="132"/>
        <v>-297529079.68395776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33"/>
        <v>-297529079.68395776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-1239704.4986831574</v>
      </c>
      <c r="L1564" s="444">
        <f t="shared" ca="1" si="132"/>
        <v>-298768784.18264091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33"/>
        <v>-298768784.18264091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-1244869.934094337</v>
      </c>
      <c r="L1565" s="444">
        <f t="shared" ca="1" si="132"/>
        <v>-300013654.11673522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33"/>
        <v>-300013654.11673522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-1250056.8921530633</v>
      </c>
      <c r="L1566" s="444">
        <f t="shared" ca="1" si="132"/>
        <v>-301263711.0088883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33"/>
        <v>-301263711.0088883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-1255265.4625370346</v>
      </c>
      <c r="L1567" s="444">
        <f t="shared" ca="1" si="132"/>
        <v>-302518976.47142535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33"/>
        <v>-302518976.47142535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-1260495.7352976056</v>
      </c>
      <c r="L1568" s="444">
        <f t="shared" ca="1" si="132"/>
        <v>-303779472.20672297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33"/>
        <v>-303779472.20672297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-1265747.8008613456</v>
      </c>
      <c r="L1569" s="444">
        <f t="shared" ca="1" si="132"/>
        <v>-305045220.00758433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33"/>
        <v>-305045220.00758433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-1271021.7500316014</v>
      </c>
      <c r="L1570" s="444">
        <f t="shared" ca="1" si="132"/>
        <v>-306316241.75761592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33"/>
        <v>-306316241.75761592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-1276317.6739900664</v>
      </c>
      <c r="L1571" s="444">
        <f t="shared" ca="1" si="132"/>
        <v>-307592559.43160599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33"/>
        <v>-307592559.43160599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-1281635.6642983584</v>
      </c>
      <c r="L1572" s="444">
        <f t="shared" ca="1" si="132"/>
        <v>-308874195.09590435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33"/>
        <v>-308874195.09590435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-1286975.8128996014</v>
      </c>
      <c r="L1573" s="444">
        <f t="shared" ca="1" si="132"/>
        <v>-310161170.90880394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33"/>
        <v>-310161170.90880394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-1292338.2121200163</v>
      </c>
      <c r="L1574" s="444">
        <f t="shared" ca="1" si="132"/>
        <v>-311453509.12092394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33"/>
        <v>-311453509.12092394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-1297722.9546705163</v>
      </c>
      <c r="L1575" s="444">
        <f t="shared" ca="1" si="132"/>
        <v>-312751232.07559443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33"/>
        <v>-312751232.07559443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-1303130.1336483101</v>
      </c>
      <c r="L1576" s="444">
        <f t="shared" ca="1" si="132"/>
        <v>-314054362.20924276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33"/>
        <v>-314054362.20924276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-1308559.8425385114</v>
      </c>
      <c r="L1577" s="444">
        <f t="shared" ca="1" si="132"/>
        <v>-315362922.0517813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33"/>
        <v>-315362922.0517813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-1314012.1752157554</v>
      </c>
      <c r="L1578" s="444">
        <f t="shared" ca="1" si="132"/>
        <v>-316676934.22699708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33"/>
        <v>-316676934.22699708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-1319487.225945821</v>
      </c>
      <c r="L1579" s="444">
        <f t="shared" ca="1" si="132"/>
        <v>-317996421.45294291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33"/>
        <v>-317996421.45294291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-1324985.089387262</v>
      </c>
      <c r="L1580" s="444">
        <f t="shared" ca="1" si="132"/>
        <v>-319321406.54233015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33"/>
        <v>-319321406.54233015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-1330505.8605930423</v>
      </c>
      <c r="L1581" s="444">
        <f t="shared" ca="1" si="132"/>
        <v>-320651912.40292317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33"/>
        <v>-320651912.40292317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-1336049.6350121798</v>
      </c>
      <c r="L1582" s="444">
        <f t="shared" ca="1" si="132"/>
        <v>-321987962.03793538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33"/>
        <v>-321987962.03793538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-1341616.5084913974</v>
      </c>
      <c r="L1583" s="444">
        <f t="shared" ca="1" si="132"/>
        <v>-323329578.54642677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33"/>
        <v>-323329578.54642677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-1347206.5772767782</v>
      </c>
      <c r="L1584" s="444">
        <f t="shared" ca="1" si="132"/>
        <v>-324676785.12370354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33"/>
        <v>-324676785.12370354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-1352819.9380154314</v>
      </c>
      <c r="L1585" s="444">
        <f t="shared" ca="1" si="132"/>
        <v>-326029605.061719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33"/>
        <v>-326029605.061719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-1358456.6877571624</v>
      </c>
      <c r="L1586" s="444">
        <f t="shared" ca="1" si="132"/>
        <v>-327388061.74947613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33"/>
        <v>-327388061.74947613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-1364116.9239561507</v>
      </c>
      <c r="L1587" s="444">
        <f t="shared" ca="1" si="132"/>
        <v>-328752178.67343229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33"/>
        <v>-328752178.67343229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-1369800.7444726345</v>
      </c>
      <c r="L1588" s="444">
        <f t="shared" ca="1" si="132"/>
        <v>-330121979.41790491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33"/>
        <v>-330121979.41790491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-1375508.2475746039</v>
      </c>
      <c r="L1589" s="444">
        <f t="shared" ca="1" si="132"/>
        <v>-331497487.66547954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33"/>
        <v>-331497487.66547954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-1381239.5319394981</v>
      </c>
      <c r="L1590" s="444">
        <f t="shared" ca="1" si="132"/>
        <v>-332878727.19741905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33"/>
        <v>-332878727.19741905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-1386994.6966559128</v>
      </c>
      <c r="L1591" s="444">
        <f t="shared" ca="1" si="132"/>
        <v>-334265721.89407498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33"/>
        <v>-334265721.89407498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-1392773.8412253123</v>
      </c>
      <c r="L1592" s="444">
        <f t="shared" ca="1" si="132"/>
        <v>-335658495.7353003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33"/>
        <v>-335658495.7353003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-1398577.0655637512</v>
      </c>
      <c r="L1593" s="444">
        <f t="shared" ca="1" si="132"/>
        <v>-337057072.80086404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33"/>
        <v>-337057072.80086404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-1404404.4700036002</v>
      </c>
      <c r="L1594" s="444">
        <f t="shared" ca="1" si="132"/>
        <v>-338461477.27086765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33"/>
        <v>-338461477.27086765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-1410256.1552952819</v>
      </c>
      <c r="L1595" s="444">
        <f t="shared" ca="1" si="132"/>
        <v>-339871733.4261629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33"/>
        <v>-339871733.4261629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-1416132.2226090122</v>
      </c>
      <c r="L1596" s="444">
        <f t="shared" ca="1" si="132"/>
        <v>-341287865.64877188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33"/>
        <v>-341287865.64877188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-1422032.7735365494</v>
      </c>
      <c r="L1597" s="444">
        <f t="shared" ca="1" si="132"/>
        <v>-342709898.42230844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33"/>
        <v>-342709898.42230844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-1427957.9100929517</v>
      </c>
      <c r="L1598" s="444">
        <f t="shared" ca="1" si="132"/>
        <v>-344137856.33240139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33"/>
        <v>-344137856.33240139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-1433907.7347183391</v>
      </c>
      <c r="L1599" s="444">
        <f t="shared" ca="1" si="132"/>
        <v>-345571764.06711972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33"/>
        <v>-345571764.06711972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-1439882.3502796656</v>
      </c>
      <c r="L1600" s="444">
        <f t="shared" ca="1" si="132"/>
        <v>-347011646.41739941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33"/>
        <v>-347011646.41739941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-1445881.8600724975</v>
      </c>
      <c r="L1601" s="444">
        <f t="shared" ca="1" si="132"/>
        <v>-348457528.2774719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33"/>
        <v>-348457528.2774719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-1451906.3678227996</v>
      </c>
      <c r="L1602" s="444">
        <f t="shared" ca="1" si="132"/>
        <v>-349909434.64529473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33"/>
        <v>-349909434.64529473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-1457955.9776887279</v>
      </c>
      <c r="L1603" s="444">
        <f t="shared" ca="1" si="132"/>
        <v>-351367390.62298346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33"/>
        <v>-351367390.62298346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-1464030.7942624311</v>
      </c>
      <c r="L1604" s="444">
        <f t="shared" ca="1" si="132"/>
        <v>-352831421.41724586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33"/>
        <v>-352831421.41724586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-1470130.9225718577</v>
      </c>
      <c r="L1605" s="444">
        <f t="shared" ca="1" si="132"/>
        <v>-354301552.3398177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33"/>
        <v>-354301552.3398177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-1476256.4680825737</v>
      </c>
      <c r="L1606" s="444">
        <f t="shared" ca="1" si="132"/>
        <v>-355777808.80790025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33"/>
        <v>-355777808.80790025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-1482407.5366995845</v>
      </c>
      <c r="L1607" s="444">
        <f t="shared" ca="1" si="132"/>
        <v>-357260216.34459984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33"/>
        <v>-357260216.34459984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-1488584.234769166</v>
      </c>
      <c r="L1608" s="444">
        <f t="shared" ca="1" si="132"/>
        <v>-358748800.57936901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33"/>
        <v>-358748800.57936901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-1494786.6690807042</v>
      </c>
      <c r="L1609" s="444">
        <f t="shared" ca="1" si="132"/>
        <v>-360243587.24844968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33"/>
        <v>-360243587.24844968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-1501014.9468685403</v>
      </c>
      <c r="L1610" s="444">
        <f t="shared" ca="1" si="132"/>
        <v>-361744602.19531822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33"/>
        <v>-361744602.19531822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-1507269.1758138258</v>
      </c>
      <c r="L1611" s="444">
        <f t="shared" ca="1" si="132"/>
        <v>-363251871.37113208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33"/>
        <v>-363251871.37113208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-1513549.4640463837</v>
      </c>
      <c r="L1612" s="444">
        <f t="shared" ca="1" si="132"/>
        <v>-364765420.83517843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33"/>
        <v>-364765420.83517843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-1519855.9201465768</v>
      </c>
      <c r="L1613" s="444">
        <f t="shared" ca="1" si="132"/>
        <v>-366285276.75532502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33"/>
        <v>-366285276.75532502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-1526188.6531471875</v>
      </c>
      <c r="L1614" s="444">
        <f t="shared" ca="1" si="132"/>
        <v>-367811465.40847218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33"/>
        <v>-367811465.40847218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-1532547.7725353008</v>
      </c>
      <c r="L1615" s="444">
        <f t="shared" ca="1" si="132"/>
        <v>-369344013.1810075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33"/>
        <v>-369344013.1810075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-1538933.388254198</v>
      </c>
      <c r="L1616" s="444">
        <f t="shared" ca="1" si="132"/>
        <v>-370882946.56926173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33"/>
        <v>-370882946.56926173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-1545345.6107052572</v>
      </c>
      <c r="L1617" s="444">
        <f t="shared" ca="1" si="132"/>
        <v>-372428292.17996699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33"/>
        <v>-372428292.17996699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-1551784.5507498623</v>
      </c>
      <c r="L1618" s="444">
        <f t="shared" ca="1" si="132"/>
        <v>-373980076.73071682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33"/>
        <v>-373980076.73071682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-1558250.3197113201</v>
      </c>
      <c r="L1619" s="444">
        <f t="shared" ca="1" si="132"/>
        <v>-375538327.05042815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33"/>
        <v>-375538327.05042815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-1564743.0293767839</v>
      </c>
      <c r="L1620" s="444">
        <f t="shared" ca="1" si="132"/>
        <v>-377103070.07980496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33"/>
        <v>-377103070.07980496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-1571262.7919991873</v>
      </c>
      <c r="L1621" s="444">
        <f t="shared" ca="1" si="132"/>
        <v>-378674332.87180412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33"/>
        <v>-378674332.87180412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-1577809.7202991839</v>
      </c>
      <c r="L1622" s="444">
        <f t="shared" ca="1" si="132"/>
        <v>-380252142.5921033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33"/>
        <v>-380252142.5921033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-1584383.9274670971</v>
      </c>
      <c r="L1623" s="444">
        <f t="shared" ca="1" si="132"/>
        <v>-381836526.51957041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33"/>
        <v>-381836526.51957041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-1590985.5271648767</v>
      </c>
      <c r="L1624" s="444">
        <f t="shared" ca="1" si="132"/>
        <v>-383427512.04673529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33"/>
        <v>-383427512.04673529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-1597614.6335280638</v>
      </c>
      <c r="L1625" s="444">
        <f t="shared" ca="1" si="132"/>
        <v>-385025126.68026334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33"/>
        <v>-385025126.68026334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-1604271.3611677638</v>
      </c>
      <c r="L1626" s="444">
        <f t="shared" ca="1" si="132"/>
        <v>-386629398.04143113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33"/>
        <v>-386629398.04143113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-1610955.8251726297</v>
      </c>
      <c r="L1627" s="444">
        <f t="shared" ca="1" si="132"/>
        <v>-388240353.86660373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33"/>
        <v>-388240353.86660373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-1617668.1411108489</v>
      </c>
      <c r="L1628" s="444">
        <f t="shared" ca="1" si="132"/>
        <v>-389858022.00771457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33"/>
        <v>-389858022.00771457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-1624408.4250321439</v>
      </c>
      <c r="L1629" s="444">
        <f t="shared" ca="1" si="132"/>
        <v>-391482430.43274671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33"/>
        <v>-391482430.43274671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-1631176.793469778</v>
      </c>
      <c r="L1630" s="444">
        <f t="shared" ca="1" si="132"/>
        <v>-393113607.2262165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33"/>
        <v>-393113607.2262165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-1637973.3634425688</v>
      </c>
      <c r="L1631" s="444">
        <f t="shared" ca="1" si="132"/>
        <v>-394751580.58965904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33"/>
        <v>-394751580.58965904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-1644798.2524569125</v>
      </c>
      <c r="L1632" s="444">
        <f t="shared" ca="1" si="132"/>
        <v>-396396378.84211594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33"/>
        <v>-396396378.84211594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-1651651.5785088164</v>
      </c>
      <c r="L1633" s="444">
        <f t="shared" ca="1" si="132"/>
        <v>-398048030.42062473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33"/>
        <v>-398048030.42062473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-1658533.4600859364</v>
      </c>
      <c r="L1634" s="444">
        <f t="shared" ca="1" si="132"/>
        <v>-399706563.88071066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33"/>
        <v>-399706563.88071066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-1665444.0161696277</v>
      </c>
      <c r="L1635" s="444">
        <f t="shared" ca="1" si="132"/>
        <v>-401372007.89688027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33"/>
        <v>-401372007.89688027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-1672383.366237001</v>
      </c>
      <c r="L1636" s="444">
        <f t="shared" ca="1" si="132"/>
        <v>-403044391.26311725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33"/>
        <v>-403044391.26311725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-1679351.6302629886</v>
      </c>
      <c r="L1637" s="444">
        <f t="shared" ca="1" si="132"/>
        <v>-404723742.89338022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33"/>
        <v>-404723742.89338022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-1686348.9287224177</v>
      </c>
      <c r="L1638" s="444">
        <f t="shared" ca="1" si="132"/>
        <v>-406410091.82210267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33"/>
        <v>-406410091.82210267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-1693375.3825920944</v>
      </c>
      <c r="L1639" s="444">
        <f t="shared" ca="1" si="132"/>
        <v>-408103467.20469475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33"/>
        <v>-408103467.20469475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-1700431.1133528948</v>
      </c>
      <c r="L1640" s="444">
        <f t="shared" ca="1" si="132"/>
        <v>-409803898.31804764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33"/>
        <v>-409803898.31804764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-1707516.2429918651</v>
      </c>
      <c r="L1641" s="444">
        <f t="shared" ca="1" si="132"/>
        <v>-411511414.56103951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33"/>
        <v>-411511414.56103951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-1714630.8940043312</v>
      </c>
      <c r="L1642" s="444">
        <f t="shared" ca="1" si="132"/>
        <v>-413226045.45504385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33"/>
        <v>-413226045.45504385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-1721775.1893960161</v>
      </c>
      <c r="L1643" s="444">
        <f t="shared" ca="1" si="132"/>
        <v>-414947820.64443988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33"/>
        <v>-414947820.64443988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-1728949.2526851662</v>
      </c>
      <c r="L1644" s="444">
        <f t="shared" ca="1" si="132"/>
        <v>-416676769.89712507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33"/>
        <v>-416676769.89712507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-1736153.2079046878</v>
      </c>
      <c r="L1645" s="444">
        <f t="shared" ca="1" si="132"/>
        <v>-418412923.10502976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33"/>
        <v>-418412923.10502976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-1743387.1796042908</v>
      </c>
      <c r="L1646" s="444">
        <f t="shared" ca="1" si="132"/>
        <v>-420156310.28463405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33"/>
        <v>-420156310.28463405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-1750651.2928526418</v>
      </c>
      <c r="L1647" s="444">
        <f t="shared" ca="1" si="132"/>
        <v>-421906961.57748669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33"/>
        <v>-421906961.57748669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-1757945.673239528</v>
      </c>
      <c r="L1648" s="444">
        <f t="shared" ca="1" si="132"/>
        <v>-423664907.25072622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33"/>
        <v>-423664907.25072622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-1765270.446878026</v>
      </c>
      <c r="L1649" s="444">
        <f t="shared" ca="1" si="132"/>
        <v>-425430177.69760424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33"/>
        <v>-425430177.69760424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-1772625.7404066843</v>
      </c>
      <c r="L1650" s="444">
        <f t="shared" ca="1" si="132"/>
        <v>-427202803.43801093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33"/>
        <v>-427202803.43801093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-1780011.6809917123</v>
      </c>
      <c r="L1651" s="444">
        <f t="shared" ca="1" si="132"/>
        <v>-428982815.11900264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33"/>
        <v>-428982815.11900264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-1787428.3963291775</v>
      </c>
      <c r="L1652" s="444">
        <f t="shared" ca="1" si="132"/>
        <v>-430770243.5153318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33"/>
        <v>-430770243.5153318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-1794876.0146472161</v>
      </c>
      <c r="L1653" s="444">
        <f t="shared" ca="1" si="132"/>
        <v>-432565119.52997905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33"/>
        <v>-432565119.52997905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-1802354.664708246</v>
      </c>
      <c r="L1654" s="444">
        <f t="shared" ca="1" si="132"/>
        <v>-434367474.19468731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33"/>
        <v>-434367474.19468731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-1809864.4758111972</v>
      </c>
      <c r="L1655" s="444">
        <f t="shared" ca="1" si="132"/>
        <v>-436177338.67049849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33"/>
        <v>-436177338.67049849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-1817405.5777937437</v>
      </c>
      <c r="L1656" s="444">
        <f t="shared" ca="1" si="132"/>
        <v>-437994744.24829221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33"/>
        <v>-437994744.24829221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-1824978.1010345509</v>
      </c>
      <c r="L1657" s="444">
        <f t="shared" ca="1" si="132"/>
        <v>-439819722.34932673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33"/>
        <v>-439819722.34932673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-1832582.176455528</v>
      </c>
      <c r="L1658" s="444">
        <f t="shared" ca="1" si="132"/>
        <v>-441652304.52578229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33"/>
        <v>-441652304.52578229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-1840217.9355240928</v>
      </c>
      <c r="L1659" s="444">
        <f t="shared" ca="1" si="132"/>
        <v>-443492522.46130639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33"/>
        <v>-443492522.46130639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-1847885.5102554429</v>
      </c>
      <c r="L1660" s="444">
        <f t="shared" ca="1" si="132"/>
        <v>-445340407.97156185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33"/>
        <v>-445340407.97156185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-1855585.033214841</v>
      </c>
      <c r="L1661" s="444">
        <f t="shared" ca="1" si="132"/>
        <v>-447195993.00477672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33"/>
        <v>-447195993.00477672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-1863316.637519903</v>
      </c>
      <c r="L1662" s="444">
        <f t="shared" ca="1" si="132"/>
        <v>-449059309.64229661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33"/>
        <v>-449059309.64229661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-1871080.4568429028</v>
      </c>
      <c r="L1663" s="444">
        <f t="shared" ca="1" si="132"/>
        <v>-450930390.09913951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33"/>
        <v>-450930390.09913951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-1878876.6254130814</v>
      </c>
      <c r="L1664" s="444">
        <f t="shared" ca="1" si="132"/>
        <v>-452809266.72455257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33"/>
        <v>-452809266.72455257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-1886705.2780189691</v>
      </c>
      <c r="L1665" s="444">
        <f t="shared" ca="1" si="132"/>
        <v>-454695972.00257152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33"/>
        <v>-454695972.00257152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-1894566.5500107147</v>
      </c>
      <c r="L1666" s="444">
        <f t="shared" ca="1" si="132"/>
        <v>-456590538.55258226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33"/>
        <v>-456590538.55258226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-1902460.5773024261</v>
      </c>
      <c r="L1667" s="444">
        <f t="shared" ca="1" si="132"/>
        <v>-458492999.12988472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33"/>
        <v>-458492999.12988472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-1910387.4963745193</v>
      </c>
      <c r="L1668" s="444">
        <f t="shared" ca="1" si="132"/>
        <v>-460403386.62625927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33"/>
        <v>-460403386.62625927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-1918347.4442760802</v>
      </c>
      <c r="L1669" s="444">
        <f t="shared" ca="1" si="132"/>
        <v>-462321734.07053536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33"/>
        <v>-462321734.07053536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-1926340.5586272308</v>
      </c>
      <c r="L1670" s="444">
        <f t="shared" ca="1" si="132"/>
        <v>-464248074.62916261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33"/>
        <v>-464248074.62916261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-1934366.9776215109</v>
      </c>
      <c r="L1671" s="444">
        <f t="shared" ca="1" si="132"/>
        <v>-466182441.60678411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33"/>
        <v>-466182441.60678411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-1942426.8400282671</v>
      </c>
      <c r="L1672" s="444">
        <f t="shared" ca="1" si="132"/>
        <v>-468124868.44681239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33"/>
        <v>-468124868.44681239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-1950520.2851950515</v>
      </c>
      <c r="L1673" s="444">
        <f t="shared" ca="1" si="132"/>
        <v>-470075388.73200744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33"/>
        <v>-470075388.73200744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-1958647.4530500311</v>
      </c>
      <c r="L1674" s="444">
        <f t="shared" ca="1" si="132"/>
        <v>-472034036.18505746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33"/>
        <v>-472034036.18505746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-1966808.4841044061</v>
      </c>
      <c r="L1675" s="444">
        <f t="shared" ca="1" si="132"/>
        <v>-474000844.66916186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33"/>
        <v>-474000844.66916186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-1975003.519454841</v>
      </c>
      <c r="L1676" s="444">
        <f t="shared" ca="1" si="132"/>
        <v>-475975848.18861669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33"/>
        <v>-475975848.18861669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-1983232.7007859026</v>
      </c>
      <c r="L1677" s="444">
        <f t="shared" ca="1" si="132"/>
        <v>-477959080.88940257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33"/>
        <v>-477959080.88940257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-1991496.1703725106</v>
      </c>
      <c r="L1678" s="444">
        <f t="shared" ca="1" si="132"/>
        <v>-479950577.05977505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33"/>
        <v>-479950577.05977505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-1999794.0710823957</v>
      </c>
      <c r="L1679" s="444">
        <f t="shared" ca="1" si="132"/>
        <v>-481950371.13085747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33"/>
        <v>-481950371.13085747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-2008126.5463785725</v>
      </c>
      <c r="L1680" s="444">
        <f t="shared" ca="1" si="132"/>
        <v>-483958497.67723602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33"/>
        <v>-483958497.67723602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-2016493.7403218166</v>
      </c>
      <c r="L1681" s="444">
        <f t="shared" ca="1" si="132"/>
        <v>-485974991.41755784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33"/>
        <v>-485974991.41755784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-2024895.7975731574</v>
      </c>
      <c r="L1682" s="444">
        <f t="shared" ca="1" si="132"/>
        <v>-487999887.21513098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33"/>
        <v>-487999887.21513098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-2033332.8633963792</v>
      </c>
      <c r="L1683" s="444">
        <f t="shared" ca="1" si="132"/>
        <v>-490033220.07852739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33"/>
        <v>-490033220.07852739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-2041805.0836605306</v>
      </c>
      <c r="L1684" s="444">
        <f t="shared" ca="1" si="132"/>
        <v>-492075025.16218793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33"/>
        <v>-492075025.16218793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-2050312.6048424498</v>
      </c>
      <c r="L1685" s="444">
        <f t="shared" ca="1" si="132"/>
        <v>-494125337.76703036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33"/>
        <v>-494125337.76703036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-2058855.5740292931</v>
      </c>
      <c r="L1686" s="444">
        <f t="shared" ca="1" si="132"/>
        <v>-496184193.34105963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33"/>
        <v>-496184193.34105963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-2067434.1389210818</v>
      </c>
      <c r="L1687" s="444">
        <f t="shared" ca="1" si="132"/>
        <v>-498251627.47998071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33"/>
        <v>-498251627.47998071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-2076048.4478332526</v>
      </c>
      <c r="L1688" s="444">
        <f t="shared" ca="1" si="132"/>
        <v>-500327675.92781395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33"/>
        <v>-500327675.92781395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-2084698.6496992249</v>
      </c>
      <c r="L1689" s="444">
        <f t="shared" ca="1" si="132"/>
        <v>-502412374.57751316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33"/>
        <v>-502412374.57751316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-2093384.8940729715</v>
      </c>
      <c r="L1690" s="444">
        <f t="shared" ca="1" si="132"/>
        <v>-504505759.47158611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33"/>
        <v>-504505759.47158611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-2102107.3311316087</v>
      </c>
      <c r="L1691" s="444">
        <f t="shared" ca="1" si="132"/>
        <v>-506607866.80271775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33"/>
        <v>-506607866.80271775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-2110866.1116779908</v>
      </c>
      <c r="L1692" s="444">
        <f t="shared" ca="1" si="132"/>
        <v>-508718732.91439575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33"/>
        <v>-508718732.91439575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-2119661.3871433157</v>
      </c>
      <c r="L1693" s="444">
        <f t="shared" ca="1" si="132"/>
        <v>-510838394.30153906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33"/>
        <v>-510838394.30153906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-2128493.3095897464</v>
      </c>
      <c r="L1694" s="444">
        <f t="shared" ca="1" si="132"/>
        <v>-512966887.61112881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33"/>
        <v>-512966887.61112881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-2137362.0317130368</v>
      </c>
      <c r="L1695" s="444">
        <f t="shared" ca="1" si="132"/>
        <v>-515104249.64284182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33"/>
        <v>-515104249.64284182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-2146267.7068451741</v>
      </c>
      <c r="L1696" s="444">
        <f t="shared" ca="1" si="132"/>
        <v>-517250517.34968698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33"/>
        <v>-517250517.34968698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-2155210.4889570288</v>
      </c>
      <c r="L1697" s="444">
        <f t="shared" ca="1" si="132"/>
        <v>-519405727.83864403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33"/>
        <v>-519405727.83864403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-2164190.5326610166</v>
      </c>
      <c r="L1698" s="444">
        <f t="shared" ca="1" si="132"/>
        <v>-521569918.37130505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33"/>
        <v>-521569918.37130505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-2173207.9932137709</v>
      </c>
      <c r="L1699" s="444">
        <f t="shared" ca="1" si="132"/>
        <v>-523743126.36451882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33"/>
        <v>-523743126.36451882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-2182263.0265188282</v>
      </c>
      <c r="L1700" s="444">
        <f t="shared" ca="1" si="132"/>
        <v>-525925389.39103764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33"/>
        <v>-525925389.39103764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-2191355.7891293233</v>
      </c>
      <c r="L1701" s="444">
        <f t="shared" ca="1" si="132"/>
        <v>-528116745.18016696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33"/>
        <v>-528116745.18016696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-2200486.4382506954</v>
      </c>
      <c r="L1702" s="444">
        <f t="shared" ca="1" si="132"/>
        <v>-530317231.61841768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33"/>
        <v>-530317231.61841768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-2209655.1317434069</v>
      </c>
      <c r="L1703" s="444">
        <f t="shared" ca="1" si="132"/>
        <v>-532526886.75016111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33"/>
        <v>-532526886.75016111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-2218862.0281256712</v>
      </c>
      <c r="L1704" s="444">
        <f t="shared" ca="1" si="132"/>
        <v>-534745748.77828676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33"/>
        <v>-534745748.77828676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-2228107.2865761947</v>
      </c>
      <c r="L1705" s="444">
        <f t="shared" ca="1" si="132"/>
        <v>-536973856.06486297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33"/>
        <v>-536973856.06486297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-2237391.0669369288</v>
      </c>
      <c r="L1706" s="444">
        <f t="shared" ca="1" si="132"/>
        <v>-539211247.13179994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33"/>
        <v>-539211247.13179994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-2246713.5297158333</v>
      </c>
      <c r="L1707" s="444">
        <f t="shared" ca="1" si="132"/>
        <v>-541457960.66151571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33"/>
        <v>-541457960.66151571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-2256074.8360896488</v>
      </c>
      <c r="L1708" s="444">
        <f t="shared" ca="1" si="132"/>
        <v>-543714035.49760532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33"/>
        <v>-543714035.49760532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-2265475.147906689</v>
      </c>
      <c r="L1709" s="444">
        <f t="shared" ca="1" si="132"/>
        <v>-545979510.64551198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33"/>
        <v>-545979510.64551198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-2274914.6276896331</v>
      </c>
      <c r="L1710" s="444">
        <f t="shared" ca="1" si="132"/>
        <v>-548254425.27320158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33"/>
        <v>-548254425.27320158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-2284393.4386383398</v>
      </c>
      <c r="L1711" s="444">
        <f t="shared" ca="1" si="132"/>
        <v>-550538818.71183991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33"/>
        <v>-550538818.71183991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-2293911.7446326665</v>
      </c>
      <c r="L1712" s="444">
        <f t="shared" ca="1" si="132"/>
        <v>-552832730.45647264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33"/>
        <v>-552832730.45647264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-2303469.7102353028</v>
      </c>
      <c r="L1713" s="444">
        <f t="shared" ca="1" si="132"/>
        <v>-555136200.16670799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33"/>
        <v>-555136200.16670799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-2313067.5006946167</v>
      </c>
      <c r="L1714" s="444">
        <f t="shared" ca="1" si="132"/>
        <v>-557449267.66740263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33"/>
        <v>-557449267.66740263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-2322705.2819475108</v>
      </c>
      <c r="L1715" s="444">
        <f t="shared" ca="1" si="132"/>
        <v>-559771972.94935012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33"/>
        <v>-559771972.94935012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-2332383.2206222923</v>
      </c>
      <c r="L1716" s="444">
        <f t="shared" ca="1" si="132"/>
        <v>-562104356.16997242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33"/>
        <v>-562104356.16997242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-2342101.4840415516</v>
      </c>
      <c r="L1717" s="444">
        <f t="shared" ca="1" si="132"/>
        <v>-564446457.65401399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33"/>
        <v>-564446457.65401399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-2351860.240225058</v>
      </c>
      <c r="L1718" s="444">
        <f t="shared" ca="1" si="132"/>
        <v>-566798317.89423907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33"/>
        <v>-566798317.89423907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-2361659.6578926626</v>
      </c>
      <c r="L1719" s="444">
        <f t="shared" ca="1" si="132"/>
        <v>-569159977.55213177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33"/>
        <v>-569159977.55213177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-2371499.9064672156</v>
      </c>
      <c r="L1720" s="444">
        <f t="shared" ca="1" si="132"/>
        <v>-571531477.45859897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33"/>
        <v>-571531477.45859897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-2381381.1560774958</v>
      </c>
      <c r="L1721" s="444">
        <f t="shared" ca="1" si="132"/>
        <v>-573912858.61467648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33"/>
        <v>-573912858.61467648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-2391303.5775611522</v>
      </c>
      <c r="L1722" s="444">
        <f t="shared" ca="1" si="132"/>
        <v>-576304162.19223762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33"/>
        <v>-576304162.19223762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-2401267.3424676568</v>
      </c>
      <c r="L1723" s="444">
        <f t="shared" ca="1" si="132"/>
        <v>-578705429.53470528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33"/>
        <v>-578705429.53470528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-2411272.6230612719</v>
      </c>
      <c r="L1724" s="444">
        <f t="shared" ca="1" si="132"/>
        <v>-581116702.15776658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33"/>
        <v>-581116702.15776658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-2421319.5923240273</v>
      </c>
      <c r="L1725" s="444">
        <f t="shared" ca="1" si="132"/>
        <v>-583538021.7500906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33"/>
        <v>-583538021.7500906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-2431408.4239587109</v>
      </c>
      <c r="L1726" s="444">
        <f t="shared" ca="1" si="132"/>
        <v>-585969430.17404926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33"/>
        <v>-585969430.17404926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-2441539.292391872</v>
      </c>
      <c r="L1727" s="444">
        <f t="shared" ca="1" si="132"/>
        <v>-588410969.46644115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33"/>
        <v>-588410969.46644115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-2451712.372776838</v>
      </c>
      <c r="L1728" s="444">
        <f t="shared" ca="1" si="132"/>
        <v>-590862681.83921802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33"/>
        <v>-590862681.83921802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-2461927.8409967418</v>
      </c>
      <c r="L1729" s="444">
        <f t="shared" ca="1" si="132"/>
        <v>-593324609.68021476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33"/>
        <v>-593324609.68021476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-2472185.8736675614</v>
      </c>
      <c r="L1730" s="444">
        <f t="shared" ca="1" si="132"/>
        <v>-595796795.55388236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33"/>
        <v>-595796795.55388236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-2482486.6481411764</v>
      </c>
      <c r="L1731" s="444">
        <f t="shared" ca="1" si="132"/>
        <v>-598279282.20202351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33"/>
        <v>-598279282.20202351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-2492830.3425084311</v>
      </c>
      <c r="L1732" s="444">
        <f t="shared" ca="1" si="132"/>
        <v>-600772112.54453194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33"/>
        <v>-600772112.54453194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-2503217.1356022162</v>
      </c>
      <c r="L1733" s="444">
        <f t="shared" ca="1" si="132"/>
        <v>-603275329.68013418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33"/>
        <v>-603275329.68013418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-2513647.2070005592</v>
      </c>
      <c r="L1734" s="444">
        <f t="shared" ca="1" si="132"/>
        <v>-605788976.88713479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33"/>
        <v>-605788976.88713479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-2524120.7370297285</v>
      </c>
      <c r="L1735" s="444">
        <f t="shared" ca="1" si="132"/>
        <v>-608313097.62416446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33"/>
        <v>-608313097.62416446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-2534637.906767352</v>
      </c>
      <c r="L1736" s="444">
        <f t="shared" ca="1" si="132"/>
        <v>-610847735.53093183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33"/>
        <v>-610847735.53093183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-2545198.8980455492</v>
      </c>
      <c r="L1737" s="444">
        <f t="shared" ca="1" si="132"/>
        <v>-613392934.42897737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33"/>
        <v>-613392934.42897737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-2555803.8934540725</v>
      </c>
      <c r="L1738" s="444">
        <f t="shared" ca="1" si="132"/>
        <v>-615948738.32243145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33"/>
        <v>-615948738.32243145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-2566453.0763434642</v>
      </c>
      <c r="L1739" s="444">
        <f t="shared" ca="1" si="132"/>
        <v>-618515191.39877486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33"/>
        <v>-618515191.39877486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-2577146.6308282288</v>
      </c>
      <c r="L1740" s="444">
        <f t="shared" ca="1" si="132"/>
        <v>-621092338.02960312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33"/>
        <v>-621092338.02960312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-2587884.7417900129</v>
      </c>
      <c r="L1741" s="444">
        <f t="shared" ca="1" si="132"/>
        <v>-623680222.77139318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33"/>
        <v>-623680222.77139318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-2598667.5948808049</v>
      </c>
      <c r="L1742" s="444">
        <f t="shared" ca="1" si="132"/>
        <v>-626278890.366274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33"/>
        <v>-626278890.366274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-2609495.3765261415</v>
      </c>
      <c r="L1743" s="444">
        <f t="shared" ca="1" si="132"/>
        <v>-628888385.74280012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33"/>
        <v>-628888385.74280012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-2620368.273928334</v>
      </c>
      <c r="L1744" s="444">
        <f t="shared" ca="1" si="132"/>
        <v>-631508754.0167284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33"/>
        <v>-631508754.0167284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-2631286.4750697017</v>
      </c>
      <c r="L1745" s="444">
        <f t="shared" ca="1" si="132"/>
        <v>-634140040.49179816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33"/>
        <v>-634140040.49179816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-2642250.1687158258</v>
      </c>
      <c r="L1746" s="444">
        <f t="shared" ca="1" si="132"/>
        <v>-636782290.660514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33"/>
        <v>-636782290.660514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-2653259.5444188081</v>
      </c>
      <c r="L1747" s="444">
        <f t="shared" ca="1" si="132"/>
        <v>-639435550.20493281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33"/>
        <v>-639435550.20493281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-2664314.7925205533</v>
      </c>
      <c r="L1748" s="444">
        <f t="shared" ca="1" si="132"/>
        <v>-642099864.99745333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33"/>
        <v>-642099864.99745333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-2675416.1041560555</v>
      </c>
      <c r="L1749" s="444">
        <f t="shared" ca="1" si="132"/>
        <v>-644775281.10160935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33"/>
        <v>-644775281.10160935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-2686563.6712567057</v>
      </c>
      <c r="L1750" s="444">
        <f t="shared" ca="1" si="132"/>
        <v>-647461844.77286601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33"/>
        <v>-647461844.77286601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-2697757.6865536082</v>
      </c>
      <c r="L1751" s="444">
        <f t="shared" ca="1" si="132"/>
        <v>-650159602.45941961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33"/>
        <v>-650159602.45941961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-2708998.3435809151</v>
      </c>
      <c r="L1752" s="444">
        <f t="shared" ca="1" si="132"/>
        <v>-652868600.80300057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33"/>
        <v>-652868600.80300057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-2720285.836679169</v>
      </c>
      <c r="L1753" s="444">
        <f t="shared" ca="1" si="132"/>
        <v>-655588886.63967979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33"/>
        <v>-655588886.63967979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-2731620.3609986659</v>
      </c>
      <c r="L1754" s="444">
        <f t="shared" ca="1" si="132"/>
        <v>-658320507.00067842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33"/>
        <v>-658320507.00067842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-2743002.1125028268</v>
      </c>
      <c r="L1755" s="444">
        <f t="shared" ca="1" si="132"/>
        <v>-661063509.11318123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33"/>
        <v>-661063509.11318123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-2754431.2879715883</v>
      </c>
      <c r="L1756" s="444">
        <f t="shared" ca="1" si="132"/>
        <v>-663817940.40115285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33"/>
        <v>-663817940.40115285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-2765908.0850048037</v>
      </c>
      <c r="L1757" s="444">
        <f t="shared" ca="1" si="132"/>
        <v>-666583848.48615766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33"/>
        <v>-666583848.48615766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-2777432.7020256571</v>
      </c>
      <c r="L1758" s="444">
        <f t="shared" ca="1" si="132"/>
        <v>-669361281.18818331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33"/>
        <v>-669361281.18818331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-2789005.3382840971</v>
      </c>
      <c r="L1759" s="444">
        <f t="shared" ca="1" si="132"/>
        <v>-672150286.52646744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33"/>
        <v>-672150286.52646744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-2800626.1938602808</v>
      </c>
      <c r="L1760" s="444">
        <f t="shared" ca="1" si="132"/>
        <v>-674950912.72032773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33"/>
        <v>-674950912.72032773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-2812295.4696680321</v>
      </c>
      <c r="L1761" s="444">
        <f t="shared" ca="1" si="132"/>
        <v>-677763208.18999577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33"/>
        <v>-677763208.18999577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-2824013.3674583156</v>
      </c>
      <c r="L1762" s="444">
        <f t="shared" ca="1" si="132"/>
        <v>-680587221.55745411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33"/>
        <v>-680587221.55745411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-2835780.0898227254</v>
      </c>
      <c r="L1763" s="444">
        <f t="shared" ca="1" si="132"/>
        <v>-683423001.64727688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33"/>
        <v>-683423001.64727688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-2847595.8401969871</v>
      </c>
      <c r="L1764" s="444">
        <f t="shared" ca="1" si="132"/>
        <v>-686270597.48747385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33"/>
        <v>-686270597.48747385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-2859460.8228644743</v>
      </c>
      <c r="L1765" s="444">
        <f t="shared" ca="1" si="132"/>
        <v>-689130058.31033838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33"/>
        <v>-689130058.31033838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-2871375.2429597434</v>
      </c>
      <c r="L1766" s="444">
        <f t="shared" ca="1" si="132"/>
        <v>-692001433.55329812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33"/>
        <v>-692001433.55329812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-2883339.3064720756</v>
      </c>
      <c r="L1767" s="444">
        <f t="shared" ca="1" si="132"/>
        <v>-694884772.85977018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33"/>
        <v>-694884772.85977018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-2895353.2202490424</v>
      </c>
      <c r="L1768" s="444">
        <f t="shared" ca="1" si="132"/>
        <v>-697780126.08001924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33"/>
        <v>-697780126.08001924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-2907417.1920000799</v>
      </c>
      <c r="L1769" s="444">
        <f t="shared" ca="1" si="132"/>
        <v>-700687543.27201927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33"/>
        <v>-700687543.27201927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-2919531.4303000802</v>
      </c>
      <c r="L1770" s="444">
        <f t="shared" ca="1" si="132"/>
        <v>-703607074.70231938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33"/>
        <v>-703607074.70231938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-2931696.1445929976</v>
      </c>
      <c r="L1771" s="444">
        <f t="shared" ca="1" si="132"/>
        <v>-706538770.84691238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33"/>
        <v>-706538770.84691238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-2943911.5451954682</v>
      </c>
      <c r="L1772" s="444">
        <f t="shared" ca="1" si="132"/>
        <v>-709482682.39210784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33"/>
        <v>-709482682.39210784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-2956177.8433004492</v>
      </c>
      <c r="L1773" s="444">
        <f t="shared" ca="1" si="132"/>
        <v>-712438860.23540831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33"/>
        <v>-712438860.23540831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-2968495.250980868</v>
      </c>
      <c r="L1774" s="444">
        <f t="shared" ca="1" si="132"/>
        <v>-715407355.48638916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33"/>
        <v>-715407355.48638916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-2980863.9811932882</v>
      </c>
      <c r="L1775" s="444">
        <f t="shared" ca="1" si="132"/>
        <v>-718388219.46758246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33"/>
        <v>-718388219.46758246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-2993284.2477815934</v>
      </c>
      <c r="L1776" s="444">
        <f t="shared" ca="1" si="132"/>
        <v>-721381503.7153641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33"/>
        <v>-721381503.7153641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-3005756.2654806837</v>
      </c>
      <c r="L1777" s="444">
        <f t="shared" ca="1" si="132"/>
        <v>-724387259.98084474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33"/>
        <v>-724387259.98084474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-3018280.2499201866</v>
      </c>
      <c r="L1778" s="444">
        <f t="shared" ca="1" si="132"/>
        <v>-727405540.23076487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33"/>
        <v>-727405540.23076487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-3030856.4176281868</v>
      </c>
      <c r="L1779" s="444">
        <f t="shared" ca="1" si="132"/>
        <v>-730436396.64839303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33"/>
        <v>-730436396.64839303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-3043484.9860349707</v>
      </c>
      <c r="L1780" s="444">
        <f t="shared" ca="1" si="132"/>
        <v>-733479881.63442802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33"/>
        <v>-733479881.63442802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-3056166.1734767836</v>
      </c>
      <c r="L1781" s="444">
        <f t="shared" ca="1" si="132"/>
        <v>-736536047.80790484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33"/>
        <v>-736536047.80790484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-3068900.1991996034</v>
      </c>
      <c r="L1782" s="444">
        <f t="shared" ca="1" si="132"/>
        <v>-739604948.0071044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33"/>
        <v>-739604948.0071044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-3081687.2833629348</v>
      </c>
      <c r="L1783" s="444">
        <f t="shared" ca="1" si="132"/>
        <v>-742686635.29046738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33"/>
        <v>-742686635.29046738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-3094527.6470436142</v>
      </c>
      <c r="L1784" s="444">
        <f t="shared" ca="1" si="132"/>
        <v>-745781162.93751097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33"/>
        <v>-745781162.93751097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-3107421.5122396289</v>
      </c>
      <c r="L1785" s="444">
        <f t="shared" ca="1" si="132"/>
        <v>-748888584.44975054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33"/>
        <v>-748888584.44975054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-3120369.1018739603</v>
      </c>
      <c r="L1786" s="444">
        <f t="shared" ca="1" si="132"/>
        <v>-752008953.55162454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33"/>
        <v>-752008953.55162454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-3133370.6397984354</v>
      </c>
      <c r="L1787" s="444">
        <f t="shared" ca="1" si="132"/>
        <v>-755142324.19142294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33"/>
        <v>-755142324.19142294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-3146426.3507975955</v>
      </c>
      <c r="L1788" s="444">
        <f t="shared" ca="1" si="132"/>
        <v>-758288750.54222059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33"/>
        <v>-758288750.54222059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-3159536.4605925856</v>
      </c>
      <c r="L1789" s="444">
        <f t="shared" ca="1" si="132"/>
        <v>-761448287.00281322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33"/>
        <v>-761448287.00281322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-3172701.1958450549</v>
      </c>
      <c r="L1790" s="444">
        <f t="shared" ca="1" si="132"/>
        <v>-764620988.19865823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33"/>
        <v>-764620988.19865823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-3185920.7841610759</v>
      </c>
      <c r="L1791" s="444">
        <f t="shared" ca="1" si="132"/>
        <v>-767806908.98281932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33"/>
        <v>-767806908.98281932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-3199195.4540950805</v>
      </c>
      <c r="L1792" s="444">
        <f t="shared" ca="1" si="132"/>
        <v>-771006104.43691444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33"/>
        <v>-771006104.43691444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-3212525.4351538103</v>
      </c>
      <c r="L1793" s="444">
        <f t="shared" ref="L1793:L2047" ca="1" si="137">I1793-J1793+K1793</f>
        <v>-774218629.87206829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38">L1793</f>
        <v>-774218629.87206829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-3225910.9578002845</v>
      </c>
      <c r="L1794" s="444">
        <f t="shared" ca="1" si="137"/>
        <v>-777444540.82986856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38"/>
        <v>-777444540.82986856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-3239352.2534577856</v>
      </c>
      <c r="L1795" s="444">
        <f t="shared" ca="1" si="137"/>
        <v>-780683893.08332634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38"/>
        <v>-780683893.08332634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-3252849.5545138596</v>
      </c>
      <c r="L1796" s="444">
        <f t="shared" ca="1" si="137"/>
        <v>-783936742.63784015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38"/>
        <v>-783936742.63784015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-3266403.0943243341</v>
      </c>
      <c r="L1797" s="444">
        <f t="shared" ca="1" si="137"/>
        <v>-787203145.7321645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38"/>
        <v>-787203145.7321645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-3280013.1072173519</v>
      </c>
      <c r="L1798" s="444">
        <f t="shared" ca="1" si="137"/>
        <v>-790483158.83938181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38"/>
        <v>-790483158.83938181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-3293679.8284974243</v>
      </c>
      <c r="L1799" s="444">
        <f t="shared" ca="1" si="137"/>
        <v>-793776838.66787922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38"/>
        <v>-793776838.66787922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-3307403.4944494967</v>
      </c>
      <c r="L1800" s="444">
        <f t="shared" ca="1" si="137"/>
        <v>-797084242.16232872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38"/>
        <v>-797084242.16232872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-3321184.3423430361</v>
      </c>
      <c r="L1801" s="444">
        <f t="shared" ca="1" si="137"/>
        <v>-800405426.50467181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38"/>
        <v>-800405426.50467181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-3335022.6104361326</v>
      </c>
      <c r="L1802" s="444">
        <f t="shared" ca="1" si="137"/>
        <v>-803740449.11510789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38"/>
        <v>-803740449.11510789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-3348918.5379796163</v>
      </c>
      <c r="L1803" s="444">
        <f t="shared" ca="1" si="137"/>
        <v>-807089367.6530875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38"/>
        <v>-807089367.6530875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-3362872.3652211977</v>
      </c>
      <c r="L1804" s="444">
        <f t="shared" ca="1" si="137"/>
        <v>-810452240.01830864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38"/>
        <v>-810452240.01830864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-3376884.3334096191</v>
      </c>
      <c r="L1805" s="444">
        <f t="shared" ca="1" si="137"/>
        <v>-813829124.35171831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38"/>
        <v>-813829124.35171831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-3390954.684798826</v>
      </c>
      <c r="L1806" s="444">
        <f t="shared" ca="1" si="137"/>
        <v>-817220079.03651714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38"/>
        <v>-817220079.03651714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-3405083.6626521549</v>
      </c>
      <c r="L1807" s="444">
        <f t="shared" ca="1" si="137"/>
        <v>-820625162.69916928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38"/>
        <v>-820625162.69916928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-3419271.5112465387</v>
      </c>
      <c r="L1808" s="444">
        <f t="shared" ca="1" si="137"/>
        <v>-824044434.21041584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38"/>
        <v>-824044434.21041584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-3433518.4758767327</v>
      </c>
      <c r="L1809" s="444">
        <f t="shared" ca="1" si="137"/>
        <v>-827477952.68629253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38"/>
        <v>-827477952.68629253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-3447824.8028595522</v>
      </c>
      <c r="L1810" s="444">
        <f t="shared" ca="1" si="137"/>
        <v>-830925777.48915207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38"/>
        <v>-830925777.48915207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-3462190.7395381336</v>
      </c>
      <c r="L1811" s="444">
        <f t="shared" ca="1" si="137"/>
        <v>-834387968.22869027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38"/>
        <v>-834387968.22869027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-3476616.5342862094</v>
      </c>
      <c r="L1812" s="444">
        <f t="shared" ca="1" si="137"/>
        <v>-837864584.76297653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38"/>
        <v>-837864584.76297653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-3491102.4365124018</v>
      </c>
      <c r="L1813" s="444">
        <f t="shared" ca="1" si="137"/>
        <v>-841355687.19948888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38"/>
        <v>-841355687.19948888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-3505648.6966645368</v>
      </c>
      <c r="L1814" s="444">
        <f t="shared" ca="1" si="137"/>
        <v>-844861335.89615345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38"/>
        <v>-844861335.89615345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-3520255.5662339726</v>
      </c>
      <c r="L1815" s="444">
        <f t="shared" ca="1" si="137"/>
        <v>-848381591.46238744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38"/>
        <v>-848381591.46238744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-3534923.2977599478</v>
      </c>
      <c r="L1816" s="444">
        <f t="shared" ca="1" si="137"/>
        <v>-851916514.76014733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38"/>
        <v>-851916514.76014733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-3549652.1448339471</v>
      </c>
      <c r="L1817" s="444">
        <f t="shared" ca="1" si="137"/>
        <v>-855466166.90498126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38"/>
        <v>-855466166.90498126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-3564442.3621040885</v>
      </c>
      <c r="L1818" s="444">
        <f t="shared" ca="1" si="137"/>
        <v>-859030609.26708531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38"/>
        <v>-859030609.26708531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-3579294.2052795221</v>
      </c>
      <c r="L1819" s="444">
        <f t="shared" ca="1" si="137"/>
        <v>-862609903.47236478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38"/>
        <v>-862609903.47236478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-3594207.931134853</v>
      </c>
      <c r="L1820" s="444">
        <f t="shared" ca="1" si="137"/>
        <v>-866204111.4034996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38"/>
        <v>-866204111.4034996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-3609183.7975145821</v>
      </c>
      <c r="L1821" s="444">
        <f t="shared" ca="1" si="137"/>
        <v>-869813295.20101416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38"/>
        <v>-869813295.20101416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-3624222.0633375593</v>
      </c>
      <c r="L1822" s="444">
        <f t="shared" ca="1" si="137"/>
        <v>-873437517.26435173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38"/>
        <v>-873437517.26435173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-3639322.9886014652</v>
      </c>
      <c r="L1823" s="444">
        <f t="shared" ca="1" si="137"/>
        <v>-877076840.25295317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38"/>
        <v>-877076840.25295317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-3654486.8343873052</v>
      </c>
      <c r="L1824" s="444">
        <f t="shared" ca="1" si="137"/>
        <v>-880731327.08734047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38"/>
        <v>-880731327.08734047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-3669713.8628639188</v>
      </c>
      <c r="L1825" s="444">
        <f t="shared" ca="1" si="137"/>
        <v>-884401040.95020437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38"/>
        <v>-884401040.95020437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-3685004.3372925185</v>
      </c>
      <c r="L1826" s="444">
        <f t="shared" ca="1" si="137"/>
        <v>-888086045.28749692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38"/>
        <v>-888086045.28749692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-3700358.5220312364</v>
      </c>
      <c r="L1827" s="444">
        <f t="shared" ca="1" si="137"/>
        <v>-891786403.80952811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38"/>
        <v>-891786403.80952811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-3715776.682539701</v>
      </c>
      <c r="L1828" s="444">
        <f t="shared" ca="1" si="137"/>
        <v>-895502180.49206781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38"/>
        <v>-895502180.49206781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-3731259.0853836159</v>
      </c>
      <c r="L1829" s="444">
        <f t="shared" ca="1" si="137"/>
        <v>-899233439.57745147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38"/>
        <v>-899233439.57745147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-3746805.9982393808</v>
      </c>
      <c r="L1830" s="444">
        <f t="shared" ca="1" si="137"/>
        <v>-902980245.57569087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38"/>
        <v>-902980245.57569087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-3762417.6898987112</v>
      </c>
      <c r="L1831" s="444">
        <f t="shared" ca="1" si="137"/>
        <v>-906742663.26558959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38"/>
        <v>-906742663.26558959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-3778094.4302732893</v>
      </c>
      <c r="L1832" s="444">
        <f t="shared" ca="1" si="137"/>
        <v>-910520757.69586289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38"/>
        <v>-910520757.69586289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-3793836.4903994286</v>
      </c>
      <c r="L1833" s="444">
        <f t="shared" ca="1" si="137"/>
        <v>-914314594.18626237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38"/>
        <v>-914314594.18626237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-3809644.1424427605</v>
      </c>
      <c r="L1834" s="444">
        <f t="shared" ca="1" si="137"/>
        <v>-918124238.32870507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38"/>
        <v>-918124238.32870507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-3825517.6597029376</v>
      </c>
      <c r="L1835" s="444">
        <f t="shared" ca="1" si="137"/>
        <v>-921949755.98840797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38"/>
        <v>-921949755.98840797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-3841457.3166183666</v>
      </c>
      <c r="L1836" s="444">
        <f t="shared" ca="1" si="137"/>
        <v>-925791213.30502629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38"/>
        <v>-925791213.30502629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-3857463.3887709435</v>
      </c>
      <c r="L1837" s="444">
        <f t="shared" ca="1" si="137"/>
        <v>-929648676.69379723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38"/>
        <v>-929648676.69379723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-3873536.1528908219</v>
      </c>
      <c r="L1838" s="444">
        <f t="shared" ca="1" si="137"/>
        <v>-933522212.84668803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38"/>
        <v>-933522212.84668803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-3889675.8868612</v>
      </c>
      <c r="L1839" s="444">
        <f t="shared" ca="1" si="137"/>
        <v>-937411888.73354924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38"/>
        <v>-937411888.73354924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-3905882.8697231216</v>
      </c>
      <c r="L1840" s="444">
        <f t="shared" ca="1" si="137"/>
        <v>-941317771.60327232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38"/>
        <v>-941317771.60327232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-3922157.3816803019</v>
      </c>
      <c r="L1841" s="444">
        <f t="shared" ca="1" si="137"/>
        <v>-945239928.98495257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38"/>
        <v>-945239928.98495257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-3938499.704103969</v>
      </c>
      <c r="L1842" s="444">
        <f t="shared" ca="1" si="137"/>
        <v>-949178428.68905652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38"/>
        <v>-949178428.68905652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-3954910.1195377349</v>
      </c>
      <c r="L1843" s="444">
        <f t="shared" ca="1" si="137"/>
        <v>-953133338.80859423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38"/>
        <v>-953133338.80859423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-3971388.911702476</v>
      </c>
      <c r="L1844" s="444">
        <f t="shared" ca="1" si="137"/>
        <v>-957104727.72029674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38"/>
        <v>-957104727.72029674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-3987936.3655012362</v>
      </c>
      <c r="L1845" s="444">
        <f t="shared" ca="1" si="137"/>
        <v>-961092664.08579803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38"/>
        <v>-961092664.08579803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-4004552.7670241585</v>
      </c>
      <c r="L1846" s="444">
        <f t="shared" ca="1" si="137"/>
        <v>-965097216.85282218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38"/>
        <v>-965097216.85282218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-4021238.4035534258</v>
      </c>
      <c r="L1847" s="444">
        <f t="shared" ca="1" si="137"/>
        <v>-969118455.25637555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38"/>
        <v>-969118455.25637555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-4037993.5635682312</v>
      </c>
      <c r="L1848" s="444">
        <f t="shared" ca="1" si="137"/>
        <v>-973156448.81994379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38"/>
        <v>-973156448.81994379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-4054818.5367497657</v>
      </c>
      <c r="L1849" s="444">
        <f t="shared" ca="1" si="137"/>
        <v>-977211267.35669351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38"/>
        <v>-977211267.35669351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-4071713.6139862235</v>
      </c>
      <c r="L1850" s="444">
        <f t="shared" ca="1" si="137"/>
        <v>-981282980.97067976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38"/>
        <v>-981282980.97067976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-4088679.0873778327</v>
      </c>
      <c r="L1851" s="444">
        <f t="shared" ca="1" si="137"/>
        <v>-985371660.05805755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38"/>
        <v>-985371660.05805755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-4105715.2502419068</v>
      </c>
      <c r="L1852" s="444">
        <f t="shared" ca="1" si="137"/>
        <v>-989477375.30829942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38"/>
        <v>-989477375.30829942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-4122822.3971179142</v>
      </c>
      <c r="L1853" s="444">
        <f t="shared" ca="1" si="137"/>
        <v>-993600197.70541739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38"/>
        <v>-993600197.70541739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-4140000.8237725724</v>
      </c>
      <c r="L1854" s="444">
        <f t="shared" ca="1" si="137"/>
        <v>-997740198.52918994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38"/>
        <v>-997740198.52918994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-4157250.8272049581</v>
      </c>
      <c r="L1855" s="444">
        <f t="shared" ca="1" si="137"/>
        <v>-1001897449.3563949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38"/>
        <v>-1001897449.3563949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-4174572.7056516451</v>
      </c>
      <c r="L1856" s="444">
        <f t="shared" ca="1" si="137"/>
        <v>-1006072022.0620465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38"/>
        <v>-1006072022.0620465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-4191966.7585918605</v>
      </c>
      <c r="L1857" s="444">
        <f t="shared" ca="1" si="137"/>
        <v>-1010263988.8206384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38"/>
        <v>-1010263988.8206384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-4209433.2867526598</v>
      </c>
      <c r="L1858" s="444">
        <f t="shared" ca="1" si="137"/>
        <v>-1014473422.1073911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38"/>
        <v>-1014473422.1073911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-4226972.5921141291</v>
      </c>
      <c r="L1859" s="444">
        <f t="shared" ca="1" si="137"/>
        <v>-1018700394.6995052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38"/>
        <v>-1018700394.6995052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-4244584.9779146053</v>
      </c>
      <c r="L1860" s="444">
        <f t="shared" ca="1" si="137"/>
        <v>-1022944979.6774198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38"/>
        <v>-1022944979.6774198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-4262270.7486559153</v>
      </c>
      <c r="L1861" s="444">
        <f t="shared" ca="1" si="137"/>
        <v>-1027207250.4260757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38"/>
        <v>-1027207250.4260757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-4280030.210108649</v>
      </c>
      <c r="L1862" s="444">
        <f t="shared" ca="1" si="137"/>
        <v>-1031487280.6361843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38"/>
        <v>-1031487280.6361843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-4297863.6693174345</v>
      </c>
      <c r="L1863" s="444">
        <f t="shared" ca="1" si="137"/>
        <v>-1035785144.3055018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38"/>
        <v>-1035785144.3055018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-4315771.4346062578</v>
      </c>
      <c r="L1864" s="444">
        <f t="shared" ca="1" si="137"/>
        <v>-1040100915.7401081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38"/>
        <v>-1040100915.7401081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-4333753.8155837841</v>
      </c>
      <c r="L1865" s="444">
        <f t="shared" ca="1" si="137"/>
        <v>-1044434669.555692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38"/>
        <v>-1044434669.555692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-4351811.123148717</v>
      </c>
      <c r="L1866" s="444">
        <f t="shared" ca="1" si="137"/>
        <v>-1048786480.6788406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38"/>
        <v>-1048786480.6788406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-4369943.66949517</v>
      </c>
      <c r="L1867" s="444">
        <f t="shared" ca="1" si="137"/>
        <v>-1053156424.3483359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38"/>
        <v>-1053156424.3483359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-4388151.7681180658</v>
      </c>
      <c r="L1868" s="444">
        <f t="shared" ca="1" si="137"/>
        <v>-1057544576.1164539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38"/>
        <v>-1057544576.1164539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-4406435.733818558</v>
      </c>
      <c r="L1869" s="444">
        <f t="shared" ca="1" si="137"/>
        <v>-1061951011.8502724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38"/>
        <v>-1061951011.8502724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-4424795.8827094687</v>
      </c>
      <c r="L1870" s="444">
        <f t="shared" ca="1" si="137"/>
        <v>-1066375807.7329819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38"/>
        <v>-1066375807.7329819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-4443232.5322207576</v>
      </c>
      <c r="L1871" s="444">
        <f t="shared" ca="1" si="137"/>
        <v>-1070819040.2652026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38"/>
        <v>-1070819040.2652026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-4461746.0011050105</v>
      </c>
      <c r="L1872" s="444">
        <f t="shared" ca="1" si="137"/>
        <v>-1075280786.2663076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38"/>
        <v>-1075280786.2663076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-4480336.6094429484</v>
      </c>
      <c r="L1873" s="444">
        <f t="shared" ca="1" si="137"/>
        <v>-1079761122.8757505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38"/>
        <v>-1079761122.8757505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-4499004.6786489608</v>
      </c>
      <c r="L1874" s="444">
        <f t="shared" ca="1" si="137"/>
        <v>-1084260127.5543995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38"/>
        <v>-1084260127.5543995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-4517750.5314766644</v>
      </c>
      <c r="L1875" s="444">
        <f t="shared" ca="1" si="137"/>
        <v>-1088777878.0858762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38"/>
        <v>-1088777878.0858762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-4536574.4920244841</v>
      </c>
      <c r="L1876" s="444">
        <f t="shared" ca="1" si="137"/>
        <v>-1093314452.5779006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38"/>
        <v>-1093314452.5779006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-4555476.8857412525</v>
      </c>
      <c r="L1877" s="444">
        <f t="shared" ca="1" si="137"/>
        <v>-1097869929.4636419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38"/>
        <v>-1097869929.4636419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-4574458.0394318411</v>
      </c>
      <c r="L1878" s="444">
        <f t="shared" ca="1" si="137"/>
        <v>-1102444387.5030737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38"/>
        <v>-1102444387.5030737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-4593518.2812628066</v>
      </c>
      <c r="L1879" s="444">
        <f t="shared" ca="1" si="137"/>
        <v>-1107037905.7843366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38"/>
        <v>-1107037905.7843366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-4612657.9407680687</v>
      </c>
      <c r="L1880" s="444">
        <f t="shared" ca="1" si="137"/>
        <v>-1111650563.7251046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38"/>
        <v>-1111650563.7251046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-4631877.3488546023</v>
      </c>
      <c r="L1881" s="444">
        <f t="shared" ca="1" si="137"/>
        <v>-1116282441.0739591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38"/>
        <v>-1116282441.0739591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-4651176.8378081629</v>
      </c>
      <c r="L1882" s="444">
        <f t="shared" ca="1" si="137"/>
        <v>-1120933617.9117672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38"/>
        <v>-1120933617.9117672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-4670556.7412990304</v>
      </c>
      <c r="L1883" s="444">
        <f t="shared" ca="1" si="137"/>
        <v>-1125604174.6530662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38"/>
        <v>-1125604174.6530662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-4690017.394387776</v>
      </c>
      <c r="L1884" s="444">
        <f t="shared" ca="1" si="137"/>
        <v>-1130294192.0474539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38"/>
        <v>-1130294192.0474539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-4709559.1335310582</v>
      </c>
      <c r="L1885" s="444">
        <f t="shared" ca="1" si="137"/>
        <v>-1135003751.180985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38"/>
        <v>-1135003751.180985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-4729182.2965874374</v>
      </c>
      <c r="L1886" s="444">
        <f t="shared" ca="1" si="137"/>
        <v>-1139732933.4775724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38"/>
        <v>-1139732933.4775724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-4748887.2228232184</v>
      </c>
      <c r="L1887" s="444">
        <f t="shared" ca="1" si="137"/>
        <v>-1144481820.7003956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38"/>
        <v>-1144481820.7003956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-4768674.2529183151</v>
      </c>
      <c r="L1888" s="444">
        <f t="shared" ca="1" si="137"/>
        <v>-1149250494.9533138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38"/>
        <v>-1149250494.9533138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-4788543.7289721407</v>
      </c>
      <c r="L1889" s="444">
        <f t="shared" ca="1" si="137"/>
        <v>-1154039038.682286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38"/>
        <v>-1154039038.682286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-4808495.9945095247</v>
      </c>
      <c r="L1890" s="444">
        <f t="shared" ca="1" si="137"/>
        <v>-1158847534.6767955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38"/>
        <v>-1158847534.6767955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-4828531.394486648</v>
      </c>
      <c r="L1891" s="444">
        <f t="shared" ca="1" si="137"/>
        <v>-1163676066.0712821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38"/>
        <v>-1163676066.0712821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-4848650.2752970085</v>
      </c>
      <c r="L1892" s="444">
        <f t="shared" ca="1" si="137"/>
        <v>-1168524716.3465791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38"/>
        <v>-1168524716.3465791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-4868852.9847774124</v>
      </c>
      <c r="L1893" s="444">
        <f t="shared" ca="1" si="137"/>
        <v>-1173393569.3313565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38"/>
        <v>-1173393569.3313565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-4889139.8722139858</v>
      </c>
      <c r="L1894" s="444">
        <f t="shared" ca="1" si="137"/>
        <v>-1178282709.2035706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38"/>
        <v>-1178282709.2035706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-4909511.288348211</v>
      </c>
      <c r="L1895" s="444">
        <f t="shared" ca="1" si="137"/>
        <v>-1183192220.4919188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38"/>
        <v>-1183192220.4919188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-4929967.5853829952</v>
      </c>
      <c r="L1896" s="444">
        <f t="shared" ca="1" si="137"/>
        <v>-1188122188.0773017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38"/>
        <v>-1188122188.0773017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-4950509.1169887576</v>
      </c>
      <c r="L1897" s="444">
        <f t="shared" ca="1" si="137"/>
        <v>-1193072697.1942904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38"/>
        <v>-1193072697.1942904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-4971136.2383095436</v>
      </c>
      <c r="L1898" s="444">
        <f t="shared" ca="1" si="137"/>
        <v>-1198043833.4326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38"/>
        <v>-1198043833.4326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-4991849.3059691666</v>
      </c>
      <c r="L1899" s="444">
        <f t="shared" ca="1" si="137"/>
        <v>-1203035682.7385693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38"/>
        <v>-1203035682.7385693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-5012648.6780773718</v>
      </c>
      <c r="L1900" s="444">
        <f t="shared" ca="1" si="137"/>
        <v>-1208048331.4166467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38"/>
        <v>-1208048331.4166467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-5033534.7142360276</v>
      </c>
      <c r="L1901" s="444">
        <f t="shared" ca="1" si="137"/>
        <v>-1213081866.1308827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38"/>
        <v>-1213081866.1308827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-5054507.7755453447</v>
      </c>
      <c r="L1902" s="444">
        <f t="shared" ca="1" si="137"/>
        <v>-1218136373.9064281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38"/>
        <v>-1218136373.9064281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-5075568.2246101173</v>
      </c>
      <c r="L1903" s="444">
        <f t="shared" ca="1" si="137"/>
        <v>-1223211942.1310382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38"/>
        <v>-1223211942.1310382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-5096716.4255459923</v>
      </c>
      <c r="L1904" s="444">
        <f t="shared" ca="1" si="137"/>
        <v>-1228308658.5565841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38"/>
        <v>-1228308658.5565841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-5117952.7439857675</v>
      </c>
      <c r="L1905" s="444">
        <f t="shared" ca="1" si="137"/>
        <v>-1233426611.3005698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38"/>
        <v>-1233426611.3005698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-5139277.5470857071</v>
      </c>
      <c r="L1906" s="444">
        <f t="shared" ca="1" si="137"/>
        <v>-1238565888.8476555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38"/>
        <v>-1238565888.8476555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-5160691.2035318976</v>
      </c>
      <c r="L1907" s="444">
        <f t="shared" ca="1" si="137"/>
        <v>-1243726580.0511875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38"/>
        <v>-1243726580.0511875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-5182194.0835466143</v>
      </c>
      <c r="L1908" s="444">
        <f t="shared" ca="1" si="137"/>
        <v>-1248908774.1347342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38"/>
        <v>-1248908774.1347342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-5203786.5588947255</v>
      </c>
      <c r="L1909" s="444">
        <f t="shared" ca="1" si="137"/>
        <v>-1254112560.6936288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38"/>
        <v>-1254112560.6936288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-5225469.0028901203</v>
      </c>
      <c r="L1910" s="444">
        <f t="shared" ca="1" si="137"/>
        <v>-1259338029.6965189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38"/>
        <v>-1259338029.6965189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-5247241.7904021619</v>
      </c>
      <c r="L1911" s="444">
        <f t="shared" ca="1" si="137"/>
        <v>-1264585271.4869211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38"/>
        <v>-1264585271.4869211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-5269105.2978621712</v>
      </c>
      <c r="L1912" s="444">
        <f t="shared" ca="1" si="137"/>
        <v>-1269854376.7847831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38"/>
        <v>-1269854376.7847831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-5291059.9032699298</v>
      </c>
      <c r="L1913" s="444">
        <f t="shared" ca="1" si="137"/>
        <v>-1275145436.6880531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38"/>
        <v>-1275145436.6880531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-5313105.9862002209</v>
      </c>
      <c r="L1914" s="444">
        <f t="shared" ca="1" si="137"/>
        <v>-1280458542.6742535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38"/>
        <v>-1280458542.6742535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-5335243.9278093893</v>
      </c>
      <c r="L1915" s="444">
        <f t="shared" ca="1" si="137"/>
        <v>-1285793786.6020629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38"/>
        <v>-1285793786.6020629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-5357474.110841929</v>
      </c>
      <c r="L1916" s="444">
        <f t="shared" ca="1" si="137"/>
        <v>-1291151260.7129049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38"/>
        <v>-1291151260.7129049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-5379796.9196371036</v>
      </c>
      <c r="L1917" s="444">
        <f t="shared" ca="1" si="137"/>
        <v>-1296531057.6325421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38"/>
        <v>-1296531057.6325421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-5402212.7401355924</v>
      </c>
      <c r="L1918" s="444">
        <f t="shared" ca="1" si="137"/>
        <v>-1301933270.3726778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38"/>
        <v>-1301933270.3726778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-5424721.9598861579</v>
      </c>
      <c r="L1919" s="444">
        <f t="shared" ca="1" si="137"/>
        <v>-1307357992.3325639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38"/>
        <v>-1307357992.3325639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-5447324.9680523491</v>
      </c>
      <c r="L1920" s="444">
        <f t="shared" ca="1" si="137"/>
        <v>-1312805317.3006163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38"/>
        <v>-1312805317.3006163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-5470022.1554192342</v>
      </c>
      <c r="L1921" s="444">
        <f t="shared" ca="1" si="137"/>
        <v>-1318275339.4560356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38"/>
        <v>-1318275339.4560356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-5492813.9144001482</v>
      </c>
      <c r="L1922" s="444">
        <f t="shared" ca="1" si="137"/>
        <v>-1323768153.3704357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38"/>
        <v>-1323768153.3704357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-5515700.639043482</v>
      </c>
      <c r="L1923" s="444">
        <f t="shared" ca="1" si="137"/>
        <v>-1329283854.0094793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38"/>
        <v>-1329283854.0094793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-5538682.725039497</v>
      </c>
      <c r="L1924" s="444">
        <f t="shared" ca="1" si="137"/>
        <v>-1334822536.7345188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38"/>
        <v>-1334822536.7345188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-5561760.5697271619</v>
      </c>
      <c r="L1925" s="444">
        <f t="shared" ca="1" si="137"/>
        <v>-1340384297.3042459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38"/>
        <v>-1340384297.3042459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-5584934.5721010249</v>
      </c>
      <c r="L1926" s="444">
        <f t="shared" ca="1" si="137"/>
        <v>-1345969231.8763471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38"/>
        <v>-1345969231.8763471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-5608205.1328181131</v>
      </c>
      <c r="L1927" s="444">
        <f t="shared" ca="1" si="137"/>
        <v>-1351577437.0091653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38"/>
        <v>-1351577437.0091653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-5631572.6542048557</v>
      </c>
      <c r="L1928" s="444">
        <f t="shared" ca="1" si="137"/>
        <v>-1357209009.6633701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38"/>
        <v>-1357209009.6633701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-5655037.5402640421</v>
      </c>
      <c r="L1929" s="444">
        <f t="shared" ca="1" si="137"/>
        <v>-1362864047.2036343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38"/>
        <v>-1362864047.2036343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-5678600.1966818096</v>
      </c>
      <c r="L1930" s="444">
        <f t="shared" ca="1" si="137"/>
        <v>-1368542647.400316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38"/>
        <v>-1368542647.400316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-5702261.0308346497</v>
      </c>
      <c r="L1931" s="444">
        <f t="shared" ca="1" si="137"/>
        <v>-1374244908.4311507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38"/>
        <v>-1374244908.4311507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-5726020.4517964609</v>
      </c>
      <c r="L1932" s="444">
        <f t="shared" ca="1" si="137"/>
        <v>-1379970928.8829472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38"/>
        <v>-1379970928.8829472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-5749878.870345613</v>
      </c>
      <c r="L1933" s="444">
        <f t="shared" ca="1" si="137"/>
        <v>-1385720807.7532928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38"/>
        <v>-1385720807.7532928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-5773836.6989720529</v>
      </c>
      <c r="L1934" s="444">
        <f t="shared" ca="1" si="137"/>
        <v>-1391494644.4522648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38"/>
        <v>-1391494644.4522648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-5797894.3518844368</v>
      </c>
      <c r="L1935" s="444">
        <f t="shared" ca="1" si="137"/>
        <v>-1397292538.8041492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38"/>
        <v>-1397292538.8041492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-5822052.2450172883</v>
      </c>
      <c r="L1936" s="444">
        <f t="shared" ca="1" si="137"/>
        <v>-1403114591.0491664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38"/>
        <v>-1403114591.0491664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-5846310.7960381936</v>
      </c>
      <c r="L1937" s="444">
        <f t="shared" ca="1" si="137"/>
        <v>-1408960901.8452046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38"/>
        <v>-1408960901.8452046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-5870670.4243550189</v>
      </c>
      <c r="L1938" s="444">
        <f t="shared" ca="1" si="137"/>
        <v>-1414831572.2695596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38"/>
        <v>-1414831572.2695596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-5895131.5511231646</v>
      </c>
      <c r="L1939" s="444">
        <f t="shared" ca="1" si="137"/>
        <v>-1420726703.8206828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38"/>
        <v>-1420726703.8206828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-5919694.5992528452</v>
      </c>
      <c r="L1940" s="444">
        <f t="shared" ca="1" si="137"/>
        <v>-1426646398.4199357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38"/>
        <v>-1426646398.4199357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-5944359.9934163988</v>
      </c>
      <c r="L1941" s="444">
        <f t="shared" ca="1" si="137"/>
        <v>-1432590758.413352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38"/>
        <v>-1432590758.413352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-5969128.1600556336</v>
      </c>
      <c r="L1942" s="444">
        <f t="shared" ca="1" si="137"/>
        <v>-1438559886.5734076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38"/>
        <v>-1438559886.5734076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-5993999.5273891985</v>
      </c>
      <c r="L1943" s="444">
        <f t="shared" ca="1" si="137"/>
        <v>-1444553886.1007969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38"/>
        <v>-1444553886.1007969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-6018974.5254199868</v>
      </c>
      <c r="L1944" s="444">
        <f t="shared" ca="1" si="137"/>
        <v>-1450572860.6262169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38"/>
        <v>-1450572860.6262169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-6044053.5859425701</v>
      </c>
      <c r="L1945" s="444">
        <f t="shared" ca="1" si="137"/>
        <v>-1456616914.2121594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38"/>
        <v>-1456616914.2121594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-6069237.142550664</v>
      </c>
      <c r="L1946" s="444">
        <f t="shared" ca="1" si="137"/>
        <v>-1462686151.3547101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38"/>
        <v>-1462686151.3547101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-6094525.6306446251</v>
      </c>
      <c r="L1947" s="444">
        <f t="shared" ca="1" si="137"/>
        <v>-1468780676.9853547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38"/>
        <v>-1468780676.9853547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-6119919.4874389777</v>
      </c>
      <c r="L1948" s="444">
        <f t="shared" ca="1" si="137"/>
        <v>-1474900596.4727936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38"/>
        <v>-1474900596.4727936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-6145419.151969973</v>
      </c>
      <c r="L1949" s="444">
        <f t="shared" ca="1" si="137"/>
        <v>-1481046015.6247635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38"/>
        <v>-1481046015.6247635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-6171025.0651031807</v>
      </c>
      <c r="L1950" s="444">
        <f t="shared" ca="1" si="137"/>
        <v>-1487217040.6898668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38"/>
        <v>-1487217040.6898668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-6196737.6695411112</v>
      </c>
      <c r="L1951" s="444">
        <f t="shared" ca="1" si="137"/>
        <v>-1493413778.3594079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38"/>
        <v>-1493413778.3594079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-6222557.4098308664</v>
      </c>
      <c r="L1952" s="444">
        <f t="shared" ca="1" si="137"/>
        <v>-1499636335.7692387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38"/>
        <v>-1499636335.7692387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-6248484.7323718276</v>
      </c>
      <c r="L1953" s="444">
        <f t="shared" ca="1" si="137"/>
        <v>-1505884820.5016105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38"/>
        <v>-1505884820.5016105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-6274520.0854233773</v>
      </c>
      <c r="L1954" s="444">
        <f t="shared" ca="1" si="137"/>
        <v>-1512159340.587034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38"/>
        <v>-1512159340.587034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-6300663.9191126414</v>
      </c>
      <c r="L1955" s="444">
        <f t="shared" ca="1" si="137"/>
        <v>-1518460004.5061467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38"/>
        <v>-1518460004.5061467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-6326916.6854422782</v>
      </c>
      <c r="L1956" s="444">
        <f t="shared" ca="1" si="137"/>
        <v>-1524786921.1915889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38"/>
        <v>-1524786921.1915889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-6353278.8382982872</v>
      </c>
      <c r="L1957" s="444">
        <f t="shared" ca="1" si="137"/>
        <v>-1531140200.0298872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38"/>
        <v>-1531140200.0298872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-6379750.833457863</v>
      </c>
      <c r="L1958" s="444">
        <f t="shared" ca="1" si="137"/>
        <v>-1537519950.8633451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38"/>
        <v>-1537519950.8633451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-6406333.1285972716</v>
      </c>
      <c r="L1959" s="444">
        <f t="shared" ca="1" si="137"/>
        <v>-1543926283.9919424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38"/>
        <v>-1543926283.9919424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-6433026.1832997603</v>
      </c>
      <c r="L1960" s="444">
        <f t="shared" ca="1" si="137"/>
        <v>-1550359310.1752422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38"/>
        <v>-1550359310.1752422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-6459830.4590635095</v>
      </c>
      <c r="L1961" s="444">
        <f t="shared" ca="1" si="137"/>
        <v>-1556819140.6343057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38"/>
        <v>-1556819140.6343057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-6486746.4193096068</v>
      </c>
      <c r="L1962" s="444">
        <f t="shared" ca="1" si="137"/>
        <v>-1563305887.0536153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38"/>
        <v>-1563305887.0536153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-6513774.5293900641</v>
      </c>
      <c r="L1963" s="444">
        <f t="shared" ca="1" si="137"/>
        <v>-1569819661.5830054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38"/>
        <v>-1569819661.5830054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-6540915.2565958556</v>
      </c>
      <c r="L1964" s="444">
        <f t="shared" ca="1" si="137"/>
        <v>-1576360576.8396013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38"/>
        <v>-1576360576.8396013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-6568169.0701650055</v>
      </c>
      <c r="L1965" s="444">
        <f t="shared" ca="1" si="137"/>
        <v>-1582928745.9097662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38"/>
        <v>-1582928745.9097662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-6595536.4412906924</v>
      </c>
      <c r="L1966" s="444">
        <f t="shared" ca="1" si="137"/>
        <v>-1589524282.3510568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38"/>
        <v>-1589524282.3510568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-6623017.843129403</v>
      </c>
      <c r="L1967" s="444">
        <f t="shared" ca="1" si="137"/>
        <v>-1596147300.1941862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38"/>
        <v>-1596147300.1941862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-6650613.7508091088</v>
      </c>
      <c r="L1968" s="444">
        <f t="shared" ca="1" si="137"/>
        <v>-1602797913.9449954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38"/>
        <v>-1602797913.9449954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-6678324.6414374812</v>
      </c>
      <c r="L1969" s="444">
        <f t="shared" ca="1" si="137"/>
        <v>-1609476238.5864329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38"/>
        <v>-1609476238.5864329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-6706150.9941101372</v>
      </c>
      <c r="L1970" s="444">
        <f t="shared" ca="1" si="137"/>
        <v>-1616182389.580543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38"/>
        <v>-1616182389.580543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-6734093.2899189293</v>
      </c>
      <c r="L1971" s="444">
        <f t="shared" ca="1" si="137"/>
        <v>-1622916482.8704619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38"/>
        <v>-1622916482.8704619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-6762152.0119602578</v>
      </c>
      <c r="L1972" s="444">
        <f t="shared" ca="1" si="137"/>
        <v>-1629678634.8824222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38"/>
        <v>-1629678634.8824222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-6790327.6453434257</v>
      </c>
      <c r="L1973" s="444">
        <f t="shared" ca="1" si="137"/>
        <v>-1636468962.5277658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38"/>
        <v>-1636468962.5277658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-6818620.6771990238</v>
      </c>
      <c r="L1974" s="444">
        <f t="shared" ca="1" si="137"/>
        <v>-1643287583.2049649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38"/>
        <v>-1643287583.2049649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-6847031.5966873532</v>
      </c>
      <c r="L1975" s="444">
        <f t="shared" ca="1" si="137"/>
        <v>-1650134614.8016522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38"/>
        <v>-1650134614.8016522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-6875560.8950068839</v>
      </c>
      <c r="L1976" s="444">
        <f t="shared" ca="1" si="137"/>
        <v>-1657010175.6966591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38"/>
        <v>-1657010175.6966591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-6904209.0654027462</v>
      </c>
      <c r="L1977" s="444">
        <f t="shared" ca="1" si="137"/>
        <v>-1663914384.7620618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38"/>
        <v>-1663914384.7620618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-6932976.6031752573</v>
      </c>
      <c r="L1978" s="444">
        <f t="shared" ca="1" si="137"/>
        <v>-1670847361.365237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38"/>
        <v>-1670847361.365237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-6961864.0056884876</v>
      </c>
      <c r="L1979" s="444">
        <f t="shared" ca="1" si="137"/>
        <v>-1677809225.3709254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38"/>
        <v>-1677809225.3709254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-6990871.7723788554</v>
      </c>
      <c r="L1980" s="444">
        <f t="shared" ca="1" si="137"/>
        <v>-1684800097.1433043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38"/>
        <v>-1684800097.1433043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-7020000.4047637684</v>
      </c>
      <c r="L1981" s="444">
        <f t="shared" ca="1" si="137"/>
        <v>-1691820097.548068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38"/>
        <v>-1691820097.548068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-7049250.4064502837</v>
      </c>
      <c r="L1982" s="444">
        <f t="shared" ca="1" si="137"/>
        <v>-1698869347.9545183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38"/>
        <v>-1698869347.9545183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-7078622.2831438258</v>
      </c>
      <c r="L1983" s="444">
        <f t="shared" ca="1" si="137"/>
        <v>-1705947970.2376621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38"/>
        <v>-1705947970.2376621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-7108116.5426569246</v>
      </c>
      <c r="L1984" s="444">
        <f t="shared" ca="1" si="137"/>
        <v>-1713056086.780319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38"/>
        <v>-1713056086.780319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-7137733.6949179955</v>
      </c>
      <c r="L1985" s="444">
        <f t="shared" ca="1" si="137"/>
        <v>-1720193820.4752369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38"/>
        <v>-1720193820.4752369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-7167474.2519801538</v>
      </c>
      <c r="L1986" s="444">
        <f t="shared" ca="1" si="137"/>
        <v>-1727361294.727217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38"/>
        <v>-1727361294.727217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-7197338.7280300707</v>
      </c>
      <c r="L1987" s="444">
        <f t="shared" ca="1" si="137"/>
        <v>-1734558633.4552469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38"/>
        <v>-1734558633.4552469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-7227327.6393968612</v>
      </c>
      <c r="L1988" s="444">
        <f t="shared" ca="1" si="137"/>
        <v>-1741785961.0946438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38"/>
        <v>-1741785961.0946438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-7257441.5045610145</v>
      </c>
      <c r="L1989" s="444">
        <f t="shared" ca="1" si="137"/>
        <v>-1749043402.5992048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38"/>
        <v>-1749043402.5992048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-7287680.8441633536</v>
      </c>
      <c r="L1990" s="444">
        <f t="shared" ca="1" si="137"/>
        <v>-1756331083.4433682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38"/>
        <v>-1756331083.4433682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-7318046.181014034</v>
      </c>
      <c r="L1991" s="444">
        <f t="shared" ca="1" si="137"/>
        <v>-1763649129.6243823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38"/>
        <v>-1763649129.6243823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-7348538.0401015934</v>
      </c>
      <c r="L1992" s="444">
        <f t="shared" ca="1" si="137"/>
        <v>-1770997667.6644838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38"/>
        <v>-1770997667.6644838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-7379156.9486020161</v>
      </c>
      <c r="L1993" s="444">
        <f t="shared" ca="1" si="137"/>
        <v>-1778376824.6130857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38"/>
        <v>-1778376824.6130857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-7409903.4358878564</v>
      </c>
      <c r="L1994" s="444">
        <f t="shared" ca="1" si="137"/>
        <v>-1785786728.0489736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38"/>
        <v>-1785786728.0489736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-7440778.0335373897</v>
      </c>
      <c r="L1995" s="444">
        <f t="shared" ca="1" si="137"/>
        <v>-1793227506.0825109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38"/>
        <v>-1793227506.0825109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-7471781.2753437953</v>
      </c>
      <c r="L1996" s="444">
        <f t="shared" ca="1" si="137"/>
        <v>-1800699287.3578548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38"/>
        <v>-1800699287.3578548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-7502913.6973243952</v>
      </c>
      <c r="L1997" s="444">
        <f t="shared" ca="1" si="137"/>
        <v>-1808202201.0551791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38"/>
        <v>-1808202201.0551791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-7534175.8377299132</v>
      </c>
      <c r="L1998" s="444">
        <f t="shared" ca="1" si="137"/>
        <v>-1815736376.892909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38"/>
        <v>-1815736376.892909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-7565568.2370537873</v>
      </c>
      <c r="L1999" s="444">
        <f t="shared" ca="1" si="137"/>
        <v>-1823301945.1299629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38"/>
        <v>-1823301945.1299629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-7597091.4380415119</v>
      </c>
      <c r="L2000" s="444">
        <f t="shared" ca="1" si="137"/>
        <v>-1830899036.5680044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38"/>
        <v>-1830899036.5680044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-7628745.9857000187</v>
      </c>
      <c r="L2001" s="444">
        <f t="shared" ca="1" si="137"/>
        <v>-1838527782.5537045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38"/>
        <v>-1838527782.5537045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-7660532.4273071028</v>
      </c>
      <c r="L2002" s="444">
        <f t="shared" ca="1" si="137"/>
        <v>-1846188314.9810116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38"/>
        <v>-1846188314.9810116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-7692451.3124208804</v>
      </c>
      <c r="L2003" s="444">
        <f t="shared" ca="1" si="137"/>
        <v>-1853880766.2934325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38"/>
        <v>-1853880766.2934325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-7724503.192889302</v>
      </c>
      <c r="L2004" s="444">
        <f t="shared" ca="1" si="137"/>
        <v>-1861605269.4863217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38"/>
        <v>-1861605269.4863217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-7756688.6228596736</v>
      </c>
      <c r="L2005" s="444">
        <f t="shared" ca="1" si="137"/>
        <v>-1869361958.1091814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38"/>
        <v>-1869361958.1091814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-7789008.1587882554</v>
      </c>
      <c r="L2006" s="444">
        <f t="shared" ca="1" si="137"/>
        <v>-1877150966.2679696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38"/>
        <v>-1877150966.2679696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-7821462.3594498746</v>
      </c>
      <c r="L2007" s="444">
        <f t="shared" ca="1" si="137"/>
        <v>-1884972428.6274195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38"/>
        <v>-1884972428.6274195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-7854051.7859475799</v>
      </c>
      <c r="L2008" s="444">
        <f t="shared" ca="1" si="137"/>
        <v>-1892826480.413367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38"/>
        <v>-1892826480.413367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-7886777.0017223619</v>
      </c>
      <c r="L2009" s="444">
        <f t="shared" ca="1" si="137"/>
        <v>-1900713257.4150894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38"/>
        <v>-1900713257.4150894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-7919638.5725628734</v>
      </c>
      <c r="L2010" s="444">
        <f t="shared" ca="1" si="137"/>
        <v>-1908632895.9876523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38"/>
        <v>-1908632895.9876523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-7952637.0666152174</v>
      </c>
      <c r="L2011" s="444">
        <f t="shared" ca="1" si="137"/>
        <v>-1916585533.0542674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38"/>
        <v>-1916585533.0542674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-7985773.054392782</v>
      </c>
      <c r="L2012" s="444">
        <f t="shared" ca="1" si="137"/>
        <v>-1924571306.1086602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38"/>
        <v>-1924571306.1086602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-8019047.1087860838</v>
      </c>
      <c r="L2013" s="444">
        <f t="shared" ca="1" si="137"/>
        <v>-1932590353.2174463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38"/>
        <v>-1932590353.2174463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-8052459.8050726922</v>
      </c>
      <c r="L2014" s="444">
        <f t="shared" ca="1" si="137"/>
        <v>-1940642813.0225191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38"/>
        <v>-1940642813.0225191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-8086011.720927163</v>
      </c>
      <c r="L2015" s="444">
        <f t="shared" ca="1" si="137"/>
        <v>-1948728824.7434464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38"/>
        <v>-1948728824.7434464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-8119703.4364310261</v>
      </c>
      <c r="L2016" s="444">
        <f t="shared" ca="1" si="137"/>
        <v>-1956848528.1798773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38"/>
        <v>-1956848528.1798773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-8153535.5340828216</v>
      </c>
      <c r="L2017" s="444">
        <f t="shared" ca="1" si="137"/>
        <v>-1965002063.7139602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38"/>
        <v>-1965002063.7139602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-8187508.5988081684</v>
      </c>
      <c r="L2018" s="444">
        <f t="shared" ca="1" si="137"/>
        <v>-1973189572.3127682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38"/>
        <v>-1973189572.3127682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-8221623.2179698683</v>
      </c>
      <c r="L2019" s="444">
        <f t="shared" ca="1" si="137"/>
        <v>-1981411195.5307381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38"/>
        <v>-1981411195.5307381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-8255879.9813780747</v>
      </c>
      <c r="L2020" s="444">
        <f t="shared" ca="1" si="137"/>
        <v>-1989667075.5121162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38"/>
        <v>-1989667075.5121162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-8290279.4813004853</v>
      </c>
      <c r="L2021" s="444">
        <f t="shared" ca="1" si="137"/>
        <v>-1997957354.9934168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38"/>
        <v>-1997957354.9934168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-8324822.3124725698</v>
      </c>
      <c r="L2022" s="444">
        <f t="shared" ca="1" si="137"/>
        <v>-2006282177.3058894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38"/>
        <v>-2006282177.3058894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-8359509.072107872</v>
      </c>
      <c r="L2023" s="444">
        <f t="shared" ca="1" si="137"/>
        <v>-2014641686.3779972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38"/>
        <v>-2014641686.3779972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-8394340.3599083219</v>
      </c>
      <c r="L2024" s="444">
        <f t="shared" ca="1" si="137"/>
        <v>-2023036026.7379055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38"/>
        <v>-2023036026.7379055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-8429316.7780746054</v>
      </c>
      <c r="L2025" s="444">
        <f t="shared" ca="1" si="137"/>
        <v>-2031465343.51598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38"/>
        <v>-2031465343.51598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-8464438.9313165825</v>
      </c>
      <c r="L2026" s="444">
        <f t="shared" ca="1" si="137"/>
        <v>-2039929782.4472966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38"/>
        <v>-2039929782.4472966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-8499707.4268637355</v>
      </c>
      <c r="L2027" s="444">
        <f t="shared" ca="1" si="137"/>
        <v>-2048429489.8741603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38"/>
        <v>-2048429489.8741603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-8535122.8744756673</v>
      </c>
      <c r="L2028" s="444">
        <f t="shared" ca="1" si="137"/>
        <v>-2056964612.748636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38"/>
        <v>-2056964612.748636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-8570685.8864526507</v>
      </c>
      <c r="L2029" s="444">
        <f t="shared" ca="1" si="137"/>
        <v>-2065535298.6350887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38"/>
        <v>-2065535298.6350887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-8606397.0776462033</v>
      </c>
      <c r="L2030" s="444">
        <f t="shared" ca="1" si="137"/>
        <v>-2074141695.7127349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38"/>
        <v>-2074141695.7127349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-8642257.0654697269</v>
      </c>
      <c r="L2031" s="444">
        <f t="shared" ca="1" si="137"/>
        <v>-2082783952.7782047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38"/>
        <v>-2082783952.7782047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-8678266.4699091855</v>
      </c>
      <c r="L2032" s="444">
        <f t="shared" ca="1" si="137"/>
        <v>-2091462219.2481139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38"/>
        <v>-2091462219.2481139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-8714425.9135338068</v>
      </c>
      <c r="L2033" s="444">
        <f t="shared" ca="1" si="137"/>
        <v>-2100176645.1616478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38"/>
        <v>-2100176645.1616478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-8750736.0215068664</v>
      </c>
      <c r="L2034" s="444">
        <f t="shared" ca="1" si="137"/>
        <v>-2108927381.1831546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38"/>
        <v>-2108927381.1831546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-8787197.4215964768</v>
      </c>
      <c r="L2035" s="444">
        <f t="shared" ca="1" si="137"/>
        <v>-2117714578.6047511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38"/>
        <v>-2117714578.6047511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-8823810.7441864628</v>
      </c>
      <c r="L2036" s="444">
        <f t="shared" ca="1" si="137"/>
        <v>-2126538389.3489375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38"/>
        <v>-2126538389.3489375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-8860576.6222872399</v>
      </c>
      <c r="L2037" s="444">
        <f t="shared" ca="1" si="137"/>
        <v>-2135398965.9712248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38"/>
        <v>-2135398965.9712248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-8897495.6915467698</v>
      </c>
      <c r="L2038" s="444">
        <f t="shared" ca="1" si="137"/>
        <v>-2144296461.6627715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38"/>
        <v>-2144296461.6627715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-8934568.5902615469</v>
      </c>
      <c r="L2039" s="444">
        <f t="shared" ca="1" si="137"/>
        <v>-2153231030.2530332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38"/>
        <v>-2153231030.2530332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-8971795.9593876377</v>
      </c>
      <c r="L2040" s="444">
        <f t="shared" ca="1" si="137"/>
        <v>-2162202826.2124209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38"/>
        <v>-2162202826.2124209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-9009178.4425517544</v>
      </c>
      <c r="L2041" s="444">
        <f t="shared" ca="1" si="137"/>
        <v>-2171212004.6549726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38"/>
        <v>-2171212004.6549726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-9046716.6860623863</v>
      </c>
      <c r="L2042" s="444">
        <f t="shared" ca="1" si="137"/>
        <v>-2180258721.3410349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38"/>
        <v>-2180258721.3410349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-9084411.3389209788</v>
      </c>
      <c r="L2043" s="444">
        <f t="shared" ca="1" si="137"/>
        <v>-2189343132.679956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38"/>
        <v>-2189343132.679956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-9122263.0528331492</v>
      </c>
      <c r="L2044" s="444">
        <f t="shared" ca="1" si="137"/>
        <v>-2198465395.732789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38"/>
        <v>-2198465395.732789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-9160272.482219955</v>
      </c>
      <c r="L2045" s="444">
        <f t="shared" ca="1" si="137"/>
        <v>-2207625668.2150092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38"/>
        <v>-2207625668.2150092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-9198440.2842292041</v>
      </c>
      <c r="L2046" s="444">
        <f t="shared" ca="1" si="137"/>
        <v>-2216824108.4992385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38"/>
        <v>-2216824108.4992385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-9236767.1187468264</v>
      </c>
      <c r="L2047" s="444">
        <f t="shared" ca="1" si="137"/>
        <v>-2226060875.6179852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38"/>
        <v>-2226060875.6179852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-9275253.6484082714</v>
      </c>
      <c r="L2048" s="444">
        <f t="shared" ref="L2048:L2302" ca="1" si="142">I2048-J2048+K2048</f>
        <v>-2235336129.2663937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43">L2048</f>
        <v>-2235336129.2663937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-9313900.5386099741</v>
      </c>
      <c r="L2049" s="444">
        <f t="shared" ca="1" si="142"/>
        <v>-2244650029.8050036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43"/>
        <v>-2244650029.8050036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-9352708.4575208481</v>
      </c>
      <c r="L2050" s="444">
        <f t="shared" ca="1" si="142"/>
        <v>-2254002738.2625246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43"/>
        <v>-2254002738.2625246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-9391678.0760938525</v>
      </c>
      <c r="L2051" s="444">
        <f t="shared" ca="1" si="142"/>
        <v>-2263394416.3386183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43"/>
        <v>-2263394416.3386183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-9430810.0680775754</v>
      </c>
      <c r="L2052" s="444">
        <f t="shared" ca="1" si="142"/>
        <v>-2272825226.4066958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43"/>
        <v>-2272825226.4066958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-9470105.1100279</v>
      </c>
      <c r="L2053" s="444">
        <f t="shared" ca="1" si="142"/>
        <v>-2282295331.5167236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43"/>
        <v>-2282295331.5167236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-9509563.8813196812</v>
      </c>
      <c r="L2054" s="444">
        <f t="shared" ca="1" si="142"/>
        <v>-2291804895.3980432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43"/>
        <v>-2291804895.3980432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-9549187.0641585123</v>
      </c>
      <c r="L2055" s="444">
        <f t="shared" ca="1" si="142"/>
        <v>-2301354082.4622016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43"/>
        <v>-2301354082.4622016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-9588975.3435925059</v>
      </c>
      <c r="L2056" s="444">
        <f t="shared" ca="1" si="142"/>
        <v>-2310943057.8057942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43"/>
        <v>-2310943057.8057942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-9628929.4075241424</v>
      </c>
      <c r="L2057" s="444">
        <f t="shared" ca="1" si="142"/>
        <v>-2320571987.2133183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43"/>
        <v>-2320571987.2133183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-9669049.9467221592</v>
      </c>
      <c r="L2058" s="444">
        <f t="shared" ca="1" si="142"/>
        <v>-2330241037.1600404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43"/>
        <v>-2330241037.1600404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-9709337.6548335012</v>
      </c>
      <c r="L2059" s="444">
        <f t="shared" ca="1" si="142"/>
        <v>-2339950374.8148737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43"/>
        <v>-2339950374.8148737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-9749793.2283953074</v>
      </c>
      <c r="L2060" s="444">
        <f t="shared" ca="1" si="142"/>
        <v>-2349700168.0432692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43"/>
        <v>-2349700168.0432692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-9790417.3668469545</v>
      </c>
      <c r="L2061" s="444">
        <f t="shared" ca="1" si="142"/>
        <v>-2359490585.4101162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43"/>
        <v>-2359490585.4101162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-9831210.7725421507</v>
      </c>
      <c r="L2062" s="444">
        <f t="shared" ca="1" si="142"/>
        <v>-2369321796.1826582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43"/>
        <v>-2369321796.1826582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-9872174.1507610753</v>
      </c>
      <c r="L2063" s="444">
        <f t="shared" ca="1" si="142"/>
        <v>-2379193970.3334193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43"/>
        <v>-2379193970.3334193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-9913308.2097225804</v>
      </c>
      <c r="L2064" s="444">
        <f t="shared" ca="1" si="142"/>
        <v>-2389107278.5431418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43"/>
        <v>-2389107278.5431418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-9954613.6605964247</v>
      </c>
      <c r="L2065" s="444">
        <f t="shared" ca="1" si="142"/>
        <v>-2399061892.2037382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43"/>
        <v>-2399061892.2037382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-9996091.2175155766</v>
      </c>
      <c r="L2066" s="444">
        <f t="shared" ca="1" si="142"/>
        <v>-2409057983.4212537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43"/>
        <v>-2409057983.4212537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-10037741.597588558</v>
      </c>
      <c r="L2067" s="444">
        <f t="shared" ca="1" si="142"/>
        <v>-2419095725.0188422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43"/>
        <v>-2419095725.0188422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-10079565.520911843</v>
      </c>
      <c r="L2068" s="444">
        <f t="shared" ca="1" si="142"/>
        <v>-2429175290.5397539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43"/>
        <v>-2429175290.5397539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-10121563.710582308</v>
      </c>
      <c r="L2069" s="444">
        <f t="shared" ca="1" si="142"/>
        <v>-2439296854.2503362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43"/>
        <v>-2439296854.2503362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-10163736.892709734</v>
      </c>
      <c r="L2070" s="444">
        <f t="shared" ca="1" si="142"/>
        <v>-2449460591.1430459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43"/>
        <v>-2449460591.1430459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-10206085.796429358</v>
      </c>
      <c r="L2071" s="444">
        <f t="shared" ca="1" si="142"/>
        <v>-2459666676.9394751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43"/>
        <v>-2459666676.9394751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-10248611.15391448</v>
      </c>
      <c r="L2072" s="444">
        <f t="shared" ca="1" si="142"/>
        <v>-2469915288.0933895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43"/>
        <v>-2469915288.0933895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-10291313.700389123</v>
      </c>
      <c r="L2073" s="444">
        <f t="shared" ca="1" si="142"/>
        <v>-2480206601.7937784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43"/>
        <v>-2480206601.7937784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-10334194.174140744</v>
      </c>
      <c r="L2074" s="444">
        <f t="shared" ca="1" si="142"/>
        <v>-2490540795.9679193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43"/>
        <v>-2490540795.9679193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-10377253.316532997</v>
      </c>
      <c r="L2075" s="444">
        <f t="shared" ca="1" si="142"/>
        <v>-2500918049.2844524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43"/>
        <v>-2500918049.2844524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-10420491.872018551</v>
      </c>
      <c r="L2076" s="444">
        <f t="shared" ca="1" si="142"/>
        <v>-2511338541.1564708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43"/>
        <v>-2511338541.1564708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-10463910.588151962</v>
      </c>
      <c r="L2077" s="444">
        <f t="shared" ca="1" si="142"/>
        <v>-2521802451.7446227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43"/>
        <v>-2521802451.7446227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-10507510.215602595</v>
      </c>
      <c r="L2078" s="444">
        <f t="shared" ca="1" si="142"/>
        <v>-2532309961.9602251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43"/>
        <v>-2532309961.9602251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-10551291.508167604</v>
      </c>
      <c r="L2079" s="444">
        <f t="shared" ca="1" si="142"/>
        <v>-2542861253.4683928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43"/>
        <v>-2542861253.4683928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-10595255.22278497</v>
      </c>
      <c r="L2080" s="444">
        <f t="shared" ca="1" si="142"/>
        <v>-2553456508.6911778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43"/>
        <v>-2553456508.6911778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-10639402.119546574</v>
      </c>
      <c r="L2081" s="444">
        <f t="shared" ca="1" si="142"/>
        <v>-2564095910.8107243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43"/>
        <v>-2564095910.8107243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-10683732.961711351</v>
      </c>
      <c r="L2082" s="444">
        <f t="shared" ca="1" si="142"/>
        <v>-2574779643.7724357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43"/>
        <v>-2574779643.7724357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-10728248.515718482</v>
      </c>
      <c r="L2083" s="444">
        <f t="shared" ca="1" si="142"/>
        <v>-2585507892.2881541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43"/>
        <v>-2585507892.2881541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-10772949.551200641</v>
      </c>
      <c r="L2084" s="444">
        <f t="shared" ca="1" si="142"/>
        <v>-2596280841.839355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43"/>
        <v>-2596280841.839355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-10817836.840997312</v>
      </c>
      <c r="L2085" s="444">
        <f t="shared" ca="1" si="142"/>
        <v>-2607098678.6803522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43"/>
        <v>-2607098678.6803522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-10862911.161168134</v>
      </c>
      <c r="L2086" s="444">
        <f t="shared" ca="1" si="142"/>
        <v>-2617961589.8415203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43"/>
        <v>-2617961589.8415203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-10908173.291006334</v>
      </c>
      <c r="L2087" s="444">
        <f t="shared" ca="1" si="142"/>
        <v>-2628869763.1325269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43"/>
        <v>-2628869763.1325269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-10953624.013052195</v>
      </c>
      <c r="L2088" s="444">
        <f t="shared" ca="1" si="142"/>
        <v>-2639823387.1455789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43"/>
        <v>-2639823387.1455789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-10999264.113106579</v>
      </c>
      <c r="L2089" s="444">
        <f t="shared" ca="1" si="142"/>
        <v>-2650822651.2586856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43"/>
        <v>-2650822651.2586856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-11045094.380244523</v>
      </c>
      <c r="L2090" s="444">
        <f t="shared" ca="1" si="142"/>
        <v>-2661867745.6389303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43"/>
        <v>-2661867745.6389303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-11091115.606828876</v>
      </c>
      <c r="L2091" s="444">
        <f t="shared" ca="1" si="142"/>
        <v>-2672958861.245759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43"/>
        <v>-2672958861.245759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-11137328.588523995</v>
      </c>
      <c r="L2092" s="444">
        <f t="shared" ca="1" si="142"/>
        <v>-2684096189.8342829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43"/>
        <v>-2684096189.8342829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-11183734.124309512</v>
      </c>
      <c r="L2093" s="444">
        <f t="shared" ca="1" si="142"/>
        <v>-2695279923.9585924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43"/>
        <v>-2695279923.9585924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-11230333.016494134</v>
      </c>
      <c r="L2094" s="444">
        <f t="shared" ca="1" si="142"/>
        <v>-2706510256.9750867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43"/>
        <v>-2706510256.9750867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-11277126.070729528</v>
      </c>
      <c r="L2095" s="444">
        <f t="shared" ca="1" si="142"/>
        <v>-2717787383.0458164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43"/>
        <v>-2717787383.0458164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-11324114.096024236</v>
      </c>
      <c r="L2096" s="444">
        <f t="shared" ca="1" si="142"/>
        <v>-2729111497.1418405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43"/>
        <v>-2729111497.1418405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-11371297.904757669</v>
      </c>
      <c r="L2097" s="444">
        <f t="shared" ca="1" si="142"/>
        <v>-2740482795.046598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43"/>
        <v>-2740482795.046598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-11418678.312694158</v>
      </c>
      <c r="L2098" s="444">
        <f t="shared" ca="1" si="142"/>
        <v>-2751901473.359292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43"/>
        <v>-2751901473.359292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-11466256.13899705</v>
      </c>
      <c r="L2099" s="444">
        <f t="shared" ca="1" si="142"/>
        <v>-2763367729.4982891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43"/>
        <v>-2763367729.4982891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-11514032.206242871</v>
      </c>
      <c r="L2100" s="444">
        <f t="shared" ca="1" si="142"/>
        <v>-2774881761.7045321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43"/>
        <v>-2774881761.7045321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-11562007.34043555</v>
      </c>
      <c r="L2101" s="444">
        <f t="shared" ca="1" si="142"/>
        <v>-2786443769.0449677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43"/>
        <v>-2786443769.0449677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-11610182.371020699</v>
      </c>
      <c r="L2102" s="444">
        <f t="shared" ca="1" si="142"/>
        <v>-2798053951.4159884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43"/>
        <v>-2798053951.4159884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-11658558.130899951</v>
      </c>
      <c r="L2103" s="444">
        <f t="shared" ca="1" si="142"/>
        <v>-2809712509.5468884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43"/>
        <v>-2809712509.5468884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-11707135.456445368</v>
      </c>
      <c r="L2104" s="444">
        <f t="shared" ca="1" si="142"/>
        <v>-2821419645.0033336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43"/>
        <v>-2821419645.0033336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-11755915.18751389</v>
      </c>
      <c r="L2105" s="444">
        <f t="shared" ca="1" si="142"/>
        <v>-2833175560.1908474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43"/>
        <v>-2833175560.1908474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-11804898.167461865</v>
      </c>
      <c r="L2106" s="444">
        <f t="shared" ca="1" si="142"/>
        <v>-2844980458.3583093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43"/>
        <v>-2844980458.3583093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-11854085.243159622</v>
      </c>
      <c r="L2107" s="444">
        <f t="shared" ca="1" si="142"/>
        <v>-2856834543.601469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43"/>
        <v>-2856834543.601469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-11903477.265006121</v>
      </c>
      <c r="L2108" s="444">
        <f t="shared" ca="1" si="142"/>
        <v>-2868738020.8664751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43"/>
        <v>-2868738020.8664751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-11953075.086943647</v>
      </c>
      <c r="L2109" s="444">
        <f t="shared" ca="1" si="142"/>
        <v>-2880691095.9534187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43"/>
        <v>-2880691095.9534187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-12002879.566472579</v>
      </c>
      <c r="L2110" s="444">
        <f t="shared" ca="1" si="142"/>
        <v>-2892693975.5198913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43"/>
        <v>-2892693975.5198913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-12052891.564666213</v>
      </c>
      <c r="L2111" s="444">
        <f t="shared" ca="1" si="142"/>
        <v>-2904746867.0845575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43"/>
        <v>-2904746867.0845575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-12103111.946185656</v>
      </c>
      <c r="L2112" s="444">
        <f t="shared" ca="1" si="142"/>
        <v>-2916849979.0307431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43"/>
        <v>-2916849979.0307431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-12153541.579294764</v>
      </c>
      <c r="L2113" s="444">
        <f t="shared" ca="1" si="142"/>
        <v>-2929003520.6100378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43"/>
        <v>-2929003520.6100378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-12204181.335875157</v>
      </c>
      <c r="L2114" s="444">
        <f t="shared" ca="1" si="142"/>
        <v>-2941207701.9459128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43"/>
        <v>-2941207701.9459128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-12255032.091441303</v>
      </c>
      <c r="L2115" s="444">
        <f t="shared" ca="1" si="142"/>
        <v>-2953462734.037354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43"/>
        <v>-2953462734.037354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-12306094.725155642</v>
      </c>
      <c r="L2116" s="444">
        <f t="shared" ca="1" si="142"/>
        <v>-2965768828.7625098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43"/>
        <v>-2965768828.7625098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-12357370.11984379</v>
      </c>
      <c r="L2117" s="444">
        <f t="shared" ca="1" si="142"/>
        <v>-2978126198.8823538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43"/>
        <v>-2978126198.8823538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-12408859.162009807</v>
      </c>
      <c r="L2118" s="444">
        <f t="shared" ca="1" si="142"/>
        <v>-2990535058.0443635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43"/>
        <v>-2990535058.0443635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-12460562.741851514</v>
      </c>
      <c r="L2119" s="444">
        <f t="shared" ca="1" si="142"/>
        <v>-3002995620.7862148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43"/>
        <v>-3002995620.7862148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-12512481.753275895</v>
      </c>
      <c r="L2120" s="444">
        <f t="shared" ca="1" si="142"/>
        <v>-3015508102.5394907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43"/>
        <v>-3015508102.5394907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-12564617.093914544</v>
      </c>
      <c r="L2121" s="444">
        <f t="shared" ca="1" si="142"/>
        <v>-3028072719.6334052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43"/>
        <v>-3028072719.6334052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-12616969.665139189</v>
      </c>
      <c r="L2122" s="444">
        <f t="shared" ca="1" si="142"/>
        <v>-3040689689.2985444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43"/>
        <v>-3040689689.2985444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-12669540.372077268</v>
      </c>
      <c r="L2123" s="444">
        <f t="shared" ca="1" si="142"/>
        <v>-3053359229.6706219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43"/>
        <v>-3053359229.6706219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-12722330.123627592</v>
      </c>
      <c r="L2124" s="444">
        <f t="shared" ca="1" si="142"/>
        <v>-3066081559.7942495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43"/>
        <v>-3066081559.7942495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-12775339.83247604</v>
      </c>
      <c r="L2125" s="444">
        <f t="shared" ca="1" si="142"/>
        <v>-3078856899.6267257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43"/>
        <v>-3078856899.6267257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-12828570.415111357</v>
      </c>
      <c r="L2126" s="444">
        <f t="shared" ca="1" si="142"/>
        <v>-3091685470.0418372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43"/>
        <v>-3091685470.0418372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-12882022.791840989</v>
      </c>
      <c r="L2127" s="444">
        <f t="shared" ca="1" si="142"/>
        <v>-3104567492.8336782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43"/>
        <v>-3104567492.8336782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-12935697.886806993</v>
      </c>
      <c r="L2128" s="444">
        <f t="shared" ca="1" si="142"/>
        <v>-3117503190.7204852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43"/>
        <v>-3117503190.7204852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-12989596.628002021</v>
      </c>
      <c r="L2129" s="444">
        <f t="shared" ca="1" si="142"/>
        <v>-3130492787.3484874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43"/>
        <v>-3130492787.3484874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-13043719.947285363</v>
      </c>
      <c r="L2130" s="444">
        <f t="shared" ca="1" si="142"/>
        <v>-3143536507.2957726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43"/>
        <v>-3143536507.2957726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-13098068.780399052</v>
      </c>
      <c r="L2131" s="444">
        <f t="shared" ca="1" si="142"/>
        <v>-3156634576.0761714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43"/>
        <v>-3156634576.0761714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-13152644.066984048</v>
      </c>
      <c r="L2132" s="444">
        <f t="shared" ca="1" si="142"/>
        <v>-3169787220.1431556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43"/>
        <v>-3169787220.1431556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-13207446.750596482</v>
      </c>
      <c r="L2133" s="444">
        <f t="shared" ca="1" si="142"/>
        <v>-3182994666.8937521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43"/>
        <v>-3182994666.8937521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-13262477.778723966</v>
      </c>
      <c r="L2134" s="444">
        <f t="shared" ca="1" si="142"/>
        <v>-3196257144.6724763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43"/>
        <v>-3196257144.6724763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-13317738.102801984</v>
      </c>
      <c r="L2135" s="444">
        <f t="shared" ca="1" si="142"/>
        <v>-3209574882.7752781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43"/>
        <v>-3209574882.7752781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-13373228.678230325</v>
      </c>
      <c r="L2136" s="444">
        <f t="shared" ca="1" si="142"/>
        <v>-3222948111.4535084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43"/>
        <v>-3222948111.4535084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-13428950.464389618</v>
      </c>
      <c r="L2137" s="444">
        <f t="shared" ca="1" si="142"/>
        <v>-3236377061.9178982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43"/>
        <v>-3236377061.9178982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-13484904.424657909</v>
      </c>
      <c r="L2138" s="444">
        <f t="shared" ca="1" si="142"/>
        <v>-3249861966.342556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43"/>
        <v>-3249861966.342556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-13541091.526427316</v>
      </c>
      <c r="L2139" s="444">
        <f t="shared" ca="1" si="142"/>
        <v>-3263403057.8689833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43"/>
        <v>-3263403057.8689833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-13597512.741120763</v>
      </c>
      <c r="L2140" s="444">
        <f t="shared" ca="1" si="142"/>
        <v>-3277000570.6101041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43"/>
        <v>-3277000570.6101041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-13654169.044208767</v>
      </c>
      <c r="L2141" s="444">
        <f t="shared" ca="1" si="142"/>
        <v>-3290654739.6543131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43"/>
        <v>-3290654739.6543131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-13711061.415226305</v>
      </c>
      <c r="L2142" s="444">
        <f t="shared" ca="1" si="142"/>
        <v>-3304365801.0695395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43"/>
        <v>-3304365801.0695395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-13768190.837789748</v>
      </c>
      <c r="L2143" s="444">
        <f t="shared" ca="1" si="142"/>
        <v>-3318133991.9073291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43"/>
        <v>-3318133991.9073291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-13825558.299613871</v>
      </c>
      <c r="L2144" s="444">
        <f t="shared" ca="1" si="142"/>
        <v>-3331959550.206943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43"/>
        <v>-3331959550.206943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-13883164.792528929</v>
      </c>
      <c r="L2145" s="444">
        <f t="shared" ca="1" si="142"/>
        <v>-3345842714.9994721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43"/>
        <v>-3345842714.9994721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-13941011.3124978</v>
      </c>
      <c r="L2146" s="444">
        <f t="shared" ca="1" si="142"/>
        <v>-3359783726.3119698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43"/>
        <v>-3359783726.3119698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-13999098.859633207</v>
      </c>
      <c r="L2147" s="444">
        <f t="shared" ca="1" si="142"/>
        <v>-3373782825.1716032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43"/>
        <v>-3373782825.1716032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-14057428.438215014</v>
      </c>
      <c r="L2148" s="444">
        <f t="shared" ca="1" si="142"/>
        <v>-3387840253.609818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43"/>
        <v>-3387840253.609818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-14116001.056707572</v>
      </c>
      <c r="L2149" s="444">
        <f t="shared" ca="1" si="142"/>
        <v>-3401956254.6665254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43"/>
        <v>-3401956254.6665254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-14174817.727777189</v>
      </c>
      <c r="L2150" s="444">
        <f t="shared" ca="1" si="142"/>
        <v>-3416131072.3943024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43"/>
        <v>-3416131072.3943024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-14233879.468309591</v>
      </c>
      <c r="L2151" s="444">
        <f t="shared" ca="1" si="142"/>
        <v>-3430364951.8626118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43"/>
        <v>-3430364951.8626118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-14293187.299427548</v>
      </c>
      <c r="L2152" s="444">
        <f t="shared" ca="1" si="142"/>
        <v>-3444658139.1620393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43"/>
        <v>-3444658139.1620393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-14352742.2465085</v>
      </c>
      <c r="L2153" s="444">
        <f t="shared" ca="1" si="142"/>
        <v>-3459010881.4085479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43"/>
        <v>-3459010881.4085479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-14412545.339202283</v>
      </c>
      <c r="L2154" s="444">
        <f t="shared" ca="1" si="142"/>
        <v>-3473423426.7477503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43"/>
        <v>-3473423426.7477503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-14472597.611448959</v>
      </c>
      <c r="L2155" s="444">
        <f t="shared" ca="1" si="142"/>
        <v>-3487896024.359199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43"/>
        <v>-3487896024.359199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-14532900.101496663</v>
      </c>
      <c r="L2156" s="444">
        <f t="shared" ca="1" si="142"/>
        <v>-3502428924.4606957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43"/>
        <v>-3502428924.4606957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-14593453.851919567</v>
      </c>
      <c r="L2157" s="444">
        <f t="shared" ca="1" si="142"/>
        <v>-3517022378.3126154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43"/>
        <v>-3517022378.3126154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-14654259.909635898</v>
      </c>
      <c r="L2158" s="444">
        <f t="shared" ca="1" si="142"/>
        <v>-3531676638.2222514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43"/>
        <v>-3531676638.2222514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-14715319.325926047</v>
      </c>
      <c r="L2159" s="444">
        <f t="shared" ca="1" si="142"/>
        <v>-3546391957.5481772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43"/>
        <v>-3546391957.5481772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-14776633.156450741</v>
      </c>
      <c r="L2160" s="444">
        <f t="shared" ca="1" si="142"/>
        <v>-3561168590.704628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43"/>
        <v>-3561168590.704628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-14838202.461269284</v>
      </c>
      <c r="L2161" s="444">
        <f t="shared" ca="1" si="142"/>
        <v>-3576006793.1658974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43"/>
        <v>-3576006793.1658974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-14900028.304857906</v>
      </c>
      <c r="L2162" s="444">
        <f t="shared" ca="1" si="142"/>
        <v>-3590906821.4707551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43"/>
        <v>-3590906821.4707551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-14962111.756128147</v>
      </c>
      <c r="L2163" s="444">
        <f t="shared" ca="1" si="142"/>
        <v>-3605868933.2268834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43"/>
        <v>-3605868933.2268834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-15024453.888445348</v>
      </c>
      <c r="L2164" s="444">
        <f t="shared" ca="1" si="142"/>
        <v>-3620893387.1153288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43"/>
        <v>-3620893387.1153288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-15087055.779647203</v>
      </c>
      <c r="L2165" s="444">
        <f t="shared" ca="1" si="142"/>
        <v>-3635980442.8949761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43"/>
        <v>-3635980442.8949761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-15149918.512062402</v>
      </c>
      <c r="L2166" s="444">
        <f t="shared" ca="1" si="142"/>
        <v>-3651130361.4070387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43"/>
        <v>-3651130361.4070387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-15213043.172529327</v>
      </c>
      <c r="L2167" s="444">
        <f t="shared" ca="1" si="142"/>
        <v>-3666343404.5795679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43"/>
        <v>-3666343404.5795679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-15276430.852414867</v>
      </c>
      <c r="L2168" s="444">
        <f t="shared" ca="1" si="142"/>
        <v>-3681619835.431983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43"/>
        <v>-3681619835.431983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-15340082.647633262</v>
      </c>
      <c r="L2169" s="444">
        <f t="shared" ca="1" si="142"/>
        <v>-3696959918.0796161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43"/>
        <v>-3696959918.0796161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-15403999.658665067</v>
      </c>
      <c r="L2170" s="444">
        <f t="shared" ca="1" si="142"/>
        <v>-3712363917.7382813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43"/>
        <v>-3712363917.7382813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-15468182.990576172</v>
      </c>
      <c r="L2171" s="444">
        <f t="shared" ca="1" si="142"/>
        <v>-3727832100.7288575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43"/>
        <v>-3727832100.7288575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-15532633.753036907</v>
      </c>
      <c r="L2172" s="444">
        <f t="shared" ca="1" si="142"/>
        <v>-3743364734.4818945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43"/>
        <v>-3743364734.4818945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-15597353.06034123</v>
      </c>
      <c r="L2173" s="444">
        <f t="shared" ca="1" si="142"/>
        <v>-3758962087.5422359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43"/>
        <v>-3758962087.5422359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-15662342.031425983</v>
      </c>
      <c r="L2174" s="444">
        <f t="shared" ca="1" si="142"/>
        <v>-3774624429.5736618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43"/>
        <v>-3774624429.5736618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-15727601.789890258</v>
      </c>
      <c r="L2175" s="444">
        <f t="shared" ca="1" si="142"/>
        <v>-3790352031.3635521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43"/>
        <v>-3790352031.3635521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-15793133.4640148</v>
      </c>
      <c r="L2176" s="444">
        <f t="shared" ca="1" si="142"/>
        <v>-3806145164.8275671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43"/>
        <v>-3806145164.8275671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-15858938.186781531</v>
      </c>
      <c r="L2177" s="444">
        <f t="shared" ca="1" si="142"/>
        <v>-3822004103.0143485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43"/>
        <v>-3822004103.0143485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-15925017.095893119</v>
      </c>
      <c r="L2178" s="444">
        <f t="shared" ca="1" si="142"/>
        <v>-3837929120.1102414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43"/>
        <v>-3837929120.1102414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-15991371.333792672</v>
      </c>
      <c r="L2179" s="444">
        <f t="shared" ca="1" si="142"/>
        <v>-3853920491.4440341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43"/>
        <v>-3853920491.4440341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-16058002.047683476</v>
      </c>
      <c r="L2180" s="444">
        <f t="shared" ca="1" si="142"/>
        <v>-3869978493.4917173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43"/>
        <v>-3869978493.4917173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-16124910.389548821</v>
      </c>
      <c r="L2181" s="444">
        <f t="shared" ca="1" si="142"/>
        <v>-3886103403.8812661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43"/>
        <v>-3886103403.8812661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-16192097.516171942</v>
      </c>
      <c r="L2182" s="444">
        <f t="shared" ca="1" si="142"/>
        <v>-3902295501.397438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43"/>
        <v>-3902295501.397438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-16259564.589155994</v>
      </c>
      <c r="L2183" s="444">
        <f t="shared" ca="1" si="142"/>
        <v>-3918555065.9865942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43"/>
        <v>-3918555065.9865942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-16327312.774944142</v>
      </c>
      <c r="L2184" s="444">
        <f t="shared" ca="1" si="142"/>
        <v>-3934882378.7615385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43"/>
        <v>-3934882378.7615385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-16395343.244839743</v>
      </c>
      <c r="L2185" s="444">
        <f t="shared" ca="1" si="142"/>
        <v>-3951277722.0063782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43"/>
        <v>-3951277722.0063782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-16463657.175026577</v>
      </c>
      <c r="L2186" s="444">
        <f t="shared" ca="1" si="142"/>
        <v>-3967741379.1814046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43"/>
        <v>-3967741379.1814046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-16532255.746589184</v>
      </c>
      <c r="L2187" s="444">
        <f t="shared" ca="1" si="142"/>
        <v>-3984273634.9279938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43"/>
        <v>-3984273634.9279938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-16601140.145533305</v>
      </c>
      <c r="L2188" s="444">
        <f t="shared" ca="1" si="142"/>
        <v>-4000874775.0735269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43"/>
        <v>-4000874775.0735269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-16670311.562806362</v>
      </c>
      <c r="L2189" s="444">
        <f t="shared" ca="1" si="142"/>
        <v>-4017545086.636333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43"/>
        <v>-4017545086.636333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-16739771.194318052</v>
      </c>
      <c r="L2190" s="444">
        <f t="shared" ca="1" si="142"/>
        <v>-4034284857.8306508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43"/>
        <v>-4034284857.8306508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-16809520.240961041</v>
      </c>
      <c r="L2191" s="444">
        <f t="shared" ca="1" si="142"/>
        <v>-4051094378.0716119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43"/>
        <v>-4051094378.0716119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-16879559.908631716</v>
      </c>
      <c r="L2192" s="444">
        <f t="shared" ca="1" si="142"/>
        <v>-4067973937.9802437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43"/>
        <v>-4067973937.9802437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-16949891.408251014</v>
      </c>
      <c r="L2193" s="444">
        <f t="shared" ca="1" si="142"/>
        <v>-4084923829.3884945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43"/>
        <v>-4084923829.3884945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-17020515.95578539</v>
      </c>
      <c r="L2194" s="444">
        <f t="shared" ca="1" si="142"/>
        <v>-4101944345.3442798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43"/>
        <v>-4101944345.3442798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-17091434.772267833</v>
      </c>
      <c r="L2195" s="444">
        <f t="shared" ca="1" si="142"/>
        <v>-4119035780.1165476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43"/>
        <v>-4119035780.1165476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-17162649.08381895</v>
      </c>
      <c r="L2196" s="444">
        <f t="shared" ca="1" si="142"/>
        <v>-4136198429.2003665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43"/>
        <v>-4136198429.2003665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-17234160.121668197</v>
      </c>
      <c r="L2197" s="444">
        <f t="shared" ca="1" si="142"/>
        <v>-4153432589.3220348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43"/>
        <v>-4153432589.3220348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-17305969.122175146</v>
      </c>
      <c r="L2198" s="444">
        <f t="shared" ca="1" si="142"/>
        <v>-4170738558.4442101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43"/>
        <v>-4170738558.4442101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-17378077.326850876</v>
      </c>
      <c r="L2199" s="444">
        <f t="shared" ca="1" si="142"/>
        <v>-4188116635.7710609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43"/>
        <v>-4188116635.7710609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-17450485.982379422</v>
      </c>
      <c r="L2200" s="444">
        <f t="shared" ca="1" si="142"/>
        <v>-4205567121.7534404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43"/>
        <v>-4205567121.7534404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-17523196.340639334</v>
      </c>
      <c r="L2201" s="444">
        <f t="shared" ca="1" si="142"/>
        <v>-4223090318.0940795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43"/>
        <v>-4223090318.0940795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-17596209.658725329</v>
      </c>
      <c r="L2202" s="444">
        <f t="shared" ca="1" si="142"/>
        <v>-4240686527.7528048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43"/>
        <v>-4240686527.7528048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-17669527.19897002</v>
      </c>
      <c r="L2203" s="444">
        <f t="shared" ca="1" si="142"/>
        <v>-4258356054.9517746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43"/>
        <v>-4258356054.9517746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-17743150.228965726</v>
      </c>
      <c r="L2204" s="444">
        <f t="shared" ca="1" si="142"/>
        <v>-4276099205.1807404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43"/>
        <v>-4276099205.1807404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-17817080.021586418</v>
      </c>
      <c r="L2205" s="444">
        <f t="shared" ca="1" si="142"/>
        <v>-4293916285.2023268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43"/>
        <v>-4293916285.2023268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-17891317.855009697</v>
      </c>
      <c r="L2206" s="444">
        <f t="shared" ca="1" si="142"/>
        <v>-4311807603.0573368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43"/>
        <v>-4311807603.0573368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-17965865.012738902</v>
      </c>
      <c r="L2207" s="444">
        <f t="shared" ca="1" si="142"/>
        <v>-4329773468.070076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43"/>
        <v>-4329773468.070076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-18040722.783625316</v>
      </c>
      <c r="L2208" s="444">
        <f t="shared" ca="1" si="142"/>
        <v>-4347814190.8537016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43"/>
        <v>-4347814190.8537016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-18115892.461890422</v>
      </c>
      <c r="L2209" s="444">
        <f t="shared" ca="1" si="142"/>
        <v>-4365930083.3155918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43"/>
        <v>-4365930083.3155918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-18191375.347148299</v>
      </c>
      <c r="L2210" s="444">
        <f t="shared" ca="1" si="142"/>
        <v>-4384121458.6627398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43"/>
        <v>-4384121458.6627398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-18267172.744428083</v>
      </c>
      <c r="L2211" s="444">
        <f t="shared" ca="1" si="142"/>
        <v>-4402388631.4071674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43"/>
        <v>-4402388631.4071674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-18343285.964196529</v>
      </c>
      <c r="L2212" s="444">
        <f t="shared" ca="1" si="142"/>
        <v>-4420731917.3713636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43"/>
        <v>-4420731917.3713636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-18419716.322380681</v>
      </c>
      <c r="L2213" s="444">
        <f t="shared" ca="1" si="142"/>
        <v>-4439151633.6937447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43"/>
        <v>-4439151633.6937447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-18496465.140390601</v>
      </c>
      <c r="L2214" s="444">
        <f t="shared" ca="1" si="142"/>
        <v>-4457648098.8341351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43"/>
        <v>-4457648098.8341351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-18573533.745142229</v>
      </c>
      <c r="L2215" s="444">
        <f t="shared" ca="1" si="142"/>
        <v>-4476221632.579277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43"/>
        <v>-4476221632.579277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-18650923.469080321</v>
      </c>
      <c r="L2216" s="444">
        <f t="shared" ca="1" si="142"/>
        <v>-4494872556.048357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43"/>
        <v>-4494872556.048357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-18728635.650201488</v>
      </c>
      <c r="L2217" s="444">
        <f t="shared" ca="1" si="142"/>
        <v>-4513601191.6985588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43"/>
        <v>-4513601191.6985588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-18806671.632077329</v>
      </c>
      <c r="L2218" s="444">
        <f t="shared" ca="1" si="142"/>
        <v>-4532407863.330636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43"/>
        <v>-4532407863.330636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-18885032.763877649</v>
      </c>
      <c r="L2219" s="444">
        <f t="shared" ca="1" si="142"/>
        <v>-4551292896.0945139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43"/>
        <v>-4551292896.0945139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-18963720.400393806</v>
      </c>
      <c r="L2220" s="444">
        <f t="shared" ca="1" si="142"/>
        <v>-4570256616.4949074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43"/>
        <v>-4570256616.4949074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-19042735.902062114</v>
      </c>
      <c r="L2221" s="444">
        <f t="shared" ca="1" si="142"/>
        <v>-4589299352.3969698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43"/>
        <v>-4589299352.3969698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-19122080.634987373</v>
      </c>
      <c r="L2222" s="444">
        <f t="shared" ca="1" si="142"/>
        <v>-4608421433.0319576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43"/>
        <v>-4608421433.0319576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-19201755.970966488</v>
      </c>
      <c r="L2223" s="444">
        <f t="shared" ca="1" si="142"/>
        <v>-4627623189.002924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43"/>
        <v>-4627623189.002924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-19281763.287512183</v>
      </c>
      <c r="L2224" s="444">
        <f t="shared" ca="1" si="142"/>
        <v>-4646904952.2904358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43"/>
        <v>-4646904952.2904358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-19362103.967876814</v>
      </c>
      <c r="L2225" s="444">
        <f t="shared" ca="1" si="142"/>
        <v>-4666267056.2583122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43"/>
        <v>-4666267056.2583122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-19442779.401076302</v>
      </c>
      <c r="L2226" s="444">
        <f t="shared" ca="1" si="142"/>
        <v>-4685709835.6593885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43"/>
        <v>-4685709835.6593885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-19523790.981914118</v>
      </c>
      <c r="L2227" s="444">
        <f t="shared" ca="1" si="142"/>
        <v>-4705233626.6413031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43"/>
        <v>-4705233626.6413031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-19605140.111005429</v>
      </c>
      <c r="L2228" s="444">
        <f t="shared" ca="1" si="142"/>
        <v>-4724838766.7523088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43"/>
        <v>-4724838766.7523088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-19686828.194801286</v>
      </c>
      <c r="L2229" s="444">
        <f t="shared" ca="1" si="142"/>
        <v>-4744525594.9471102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43"/>
        <v>-4744525594.9471102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-19768856.645612959</v>
      </c>
      <c r="L2230" s="444">
        <f t="shared" ca="1" si="142"/>
        <v>-4764294451.5927229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43"/>
        <v>-4764294451.5927229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-19851226.881636344</v>
      </c>
      <c r="L2231" s="444">
        <f t="shared" ca="1" si="142"/>
        <v>-4784145678.4743595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43"/>
        <v>-4784145678.4743595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-19933940.326976497</v>
      </c>
      <c r="L2232" s="444">
        <f t="shared" ca="1" si="142"/>
        <v>-4804079618.8013363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43"/>
        <v>-4804079618.8013363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-20016998.411672235</v>
      </c>
      <c r="L2233" s="444">
        <f t="shared" ca="1" si="142"/>
        <v>-4824096617.2130089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43"/>
        <v>-4824096617.2130089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-20100402.571720868</v>
      </c>
      <c r="L2234" s="444">
        <f t="shared" ca="1" si="142"/>
        <v>-4844197019.78473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43"/>
        <v>-4844197019.78473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-20184154.24910304</v>
      </c>
      <c r="L2235" s="444">
        <f t="shared" ca="1" si="142"/>
        <v>-4864381174.0338326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43"/>
        <v>-4864381174.0338326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-20268254.891807634</v>
      </c>
      <c r="L2236" s="444">
        <f t="shared" ca="1" si="142"/>
        <v>-4884649428.9256401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43"/>
        <v>-4884649428.9256401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-20352705.953856833</v>
      </c>
      <c r="L2237" s="444">
        <f t="shared" ca="1" si="142"/>
        <v>-4905002134.8794966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43"/>
        <v>-4905002134.8794966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-20437508.895331234</v>
      </c>
      <c r="L2238" s="444">
        <f t="shared" ca="1" si="142"/>
        <v>-4925439643.774828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43"/>
        <v>-4925439643.774828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-20522665.182395115</v>
      </c>
      <c r="L2239" s="444">
        <f t="shared" ca="1" si="142"/>
        <v>-4945962308.9572229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43"/>
        <v>-4945962308.9572229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-20608176.287321761</v>
      </c>
      <c r="L2240" s="444">
        <f t="shared" ca="1" si="142"/>
        <v>-4966570485.244545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43"/>
        <v>-4966570485.244545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-20694043.688518938</v>
      </c>
      <c r="L2241" s="444">
        <f t="shared" ca="1" si="142"/>
        <v>-4987264528.9330635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43"/>
        <v>-4987264528.9330635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-20780268.870554432</v>
      </c>
      <c r="L2242" s="444">
        <f t="shared" ca="1" si="142"/>
        <v>-5008044797.8036175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43"/>
        <v>-5008044797.8036175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-20866853.324181739</v>
      </c>
      <c r="L2243" s="444">
        <f t="shared" ca="1" si="142"/>
        <v>-5028911651.127799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43"/>
        <v>-5028911651.127799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-20953798.546365827</v>
      </c>
      <c r="L2244" s="444">
        <f t="shared" ca="1" si="142"/>
        <v>-5049865449.6741648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43"/>
        <v>-5049865449.6741648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-21041106.040309019</v>
      </c>
      <c r="L2245" s="444">
        <f t="shared" ca="1" si="142"/>
        <v>-5070906555.7144737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43"/>
        <v>-5070906555.7144737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-21128777.315476973</v>
      </c>
      <c r="L2246" s="444">
        <f t="shared" ca="1" si="142"/>
        <v>-5092035333.0299511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43"/>
        <v>-5092035333.0299511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-21216813.887624796</v>
      </c>
      <c r="L2247" s="444">
        <f t="shared" ca="1" si="142"/>
        <v>-5113252146.9175758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43"/>
        <v>-5113252146.9175758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-21305217.278823234</v>
      </c>
      <c r="L2248" s="444">
        <f t="shared" ca="1" si="142"/>
        <v>-5134557364.1963987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43"/>
        <v>-5134557364.1963987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-21393989.017484993</v>
      </c>
      <c r="L2249" s="444">
        <f t="shared" ca="1" si="142"/>
        <v>-5155951353.2138834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43"/>
        <v>-5155951353.2138834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-21483130.638391182</v>
      </c>
      <c r="L2250" s="444">
        <f t="shared" ca="1" si="142"/>
        <v>-5177434483.8522749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43"/>
        <v>-5177434483.8522749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-21572643.682717811</v>
      </c>
      <c r="L2251" s="444">
        <f t="shared" ca="1" si="142"/>
        <v>-5199007127.5349932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43"/>
        <v>-5199007127.5349932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-21662529.698062472</v>
      </c>
      <c r="L2252" s="444">
        <f t="shared" ca="1" si="142"/>
        <v>-5220669657.2330561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43"/>
        <v>-5220669657.2330561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-21752790.238471068</v>
      </c>
      <c r="L2253" s="444">
        <f t="shared" ca="1" si="142"/>
        <v>-5242422447.4715271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43"/>
        <v>-5242422447.4715271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-21843426.864464696</v>
      </c>
      <c r="L2254" s="444">
        <f t="shared" ca="1" si="142"/>
        <v>-5264265874.3359919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43"/>
        <v>-5264265874.3359919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-21934441.143066633</v>
      </c>
      <c r="L2255" s="444">
        <f t="shared" ca="1" si="142"/>
        <v>-5286200315.4790583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43"/>
        <v>-5286200315.4790583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-22025834.64782941</v>
      </c>
      <c r="L2256" s="444">
        <f t="shared" ca="1" si="142"/>
        <v>-5308226150.1268873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43"/>
        <v>-5308226150.1268873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-22117608.958862029</v>
      </c>
      <c r="L2257" s="444">
        <f t="shared" ca="1" si="142"/>
        <v>-5330343759.0857496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43"/>
        <v>-5330343759.0857496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-22209765.66285729</v>
      </c>
      <c r="L2258" s="444">
        <f t="shared" ca="1" si="142"/>
        <v>-5352553524.7486067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43"/>
        <v>-5352553524.7486067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-22302306.353119195</v>
      </c>
      <c r="L2259" s="444">
        <f t="shared" ca="1" si="142"/>
        <v>-5374855831.1017256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43"/>
        <v>-5374855831.1017256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-22395232.629590522</v>
      </c>
      <c r="L2260" s="444">
        <f t="shared" ca="1" si="142"/>
        <v>-5397251063.7313166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43"/>
        <v>-5397251063.7313166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-22488546.098880485</v>
      </c>
      <c r="L2261" s="444">
        <f t="shared" ca="1" si="142"/>
        <v>-5419739609.8301973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43"/>
        <v>-5419739609.8301973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-22582248.374292489</v>
      </c>
      <c r="L2262" s="444">
        <f t="shared" ca="1" si="142"/>
        <v>-5442321858.2044897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43"/>
        <v>-5442321858.2044897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-22676341.07585204</v>
      </c>
      <c r="L2263" s="444">
        <f t="shared" ca="1" si="142"/>
        <v>-5464998199.2803421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43"/>
        <v>-5464998199.2803421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-22770825.83033476</v>
      </c>
      <c r="L2264" s="444">
        <f t="shared" ca="1" si="142"/>
        <v>-5487769025.1106768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43"/>
        <v>-5487769025.1106768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-22865704.271294486</v>
      </c>
      <c r="L2265" s="444">
        <f t="shared" ca="1" si="142"/>
        <v>-5510634729.3819714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43"/>
        <v>-5510634729.3819714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-22960978.039091546</v>
      </c>
      <c r="L2266" s="444">
        <f t="shared" ca="1" si="142"/>
        <v>-5533595707.4210625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43"/>
        <v>-5533595707.4210625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-23056648.780921094</v>
      </c>
      <c r="L2267" s="444">
        <f t="shared" ca="1" si="142"/>
        <v>-5556652356.2019835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43"/>
        <v>-5556652356.2019835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-23152718.150841597</v>
      </c>
      <c r="L2268" s="444">
        <f t="shared" ca="1" si="142"/>
        <v>-5579805074.3528252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43"/>
        <v>-5579805074.3528252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-23249187.809803437</v>
      </c>
      <c r="L2269" s="444">
        <f t="shared" ca="1" si="142"/>
        <v>-5603054262.1626282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43"/>
        <v>-5603054262.1626282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-23346059.425677616</v>
      </c>
      <c r="L2270" s="444">
        <f t="shared" ca="1" si="142"/>
        <v>-5626400321.5883055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43"/>
        <v>-5626400321.5883055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-23443334.673284605</v>
      </c>
      <c r="L2271" s="444">
        <f t="shared" ca="1" si="142"/>
        <v>-5649843656.26159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43"/>
        <v>-5649843656.26159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-23541015.234423291</v>
      </c>
      <c r="L2272" s="444">
        <f t="shared" ca="1" si="142"/>
        <v>-5673384671.4960136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43"/>
        <v>-5673384671.4960136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-23639102.797900058</v>
      </c>
      <c r="L2273" s="444">
        <f t="shared" ca="1" si="142"/>
        <v>-5697023774.2939138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43"/>
        <v>-5697023774.2939138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-23737599.059557974</v>
      </c>
      <c r="L2274" s="444">
        <f t="shared" ca="1" si="142"/>
        <v>-5720761373.3534718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43"/>
        <v>-5720761373.3534718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-23836505.722306132</v>
      </c>
      <c r="L2275" s="444">
        <f t="shared" ca="1" si="142"/>
        <v>-5744597879.075778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43"/>
        <v>-5744597879.075778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-23935824.496149074</v>
      </c>
      <c r="L2276" s="444">
        <f t="shared" ca="1" si="142"/>
        <v>-5768533703.5719271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43"/>
        <v>-5768533703.5719271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-24035557.098216362</v>
      </c>
      <c r="L2277" s="444">
        <f t="shared" ca="1" si="142"/>
        <v>-5792569260.6701431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43"/>
        <v>-5792569260.6701431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-24135705.252792262</v>
      </c>
      <c r="L2278" s="444">
        <f t="shared" ca="1" si="142"/>
        <v>-5816704965.9229355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43"/>
        <v>-5816704965.9229355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-24236270.691345565</v>
      </c>
      <c r="L2279" s="444">
        <f t="shared" ca="1" si="142"/>
        <v>-5840941236.6142807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43"/>
        <v>-5840941236.6142807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-24337255.152559504</v>
      </c>
      <c r="L2280" s="444">
        <f t="shared" ca="1" si="142"/>
        <v>-5865278491.76684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43"/>
        <v>-5865278491.76684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-24438660.382361833</v>
      </c>
      <c r="L2281" s="444">
        <f t="shared" ca="1" si="142"/>
        <v>-5889717152.1492014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43"/>
        <v>-5889717152.1492014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-24540488.133955006</v>
      </c>
      <c r="L2282" s="444">
        <f t="shared" ca="1" si="142"/>
        <v>-5914257640.2831564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43"/>
        <v>-5914257640.2831564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-24642740.167846486</v>
      </c>
      <c r="L2283" s="444">
        <f t="shared" ca="1" si="142"/>
        <v>-5938900380.4510031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43"/>
        <v>-5938900380.4510031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-24745418.251879178</v>
      </c>
      <c r="L2284" s="444">
        <f t="shared" ca="1" si="142"/>
        <v>-5963645798.7028818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43"/>
        <v>-5963645798.7028818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-24848524.161262006</v>
      </c>
      <c r="L2285" s="444">
        <f t="shared" ca="1" si="142"/>
        <v>-5988494322.8641434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43"/>
        <v>-5988494322.8641434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-24952059.678600598</v>
      </c>
      <c r="L2286" s="444">
        <f t="shared" ca="1" si="142"/>
        <v>-6013446382.5427437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43"/>
        <v>-6013446382.5427437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-25056026.593928099</v>
      </c>
      <c r="L2287" s="444">
        <f t="shared" ca="1" si="142"/>
        <v>-6038502409.136672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43"/>
        <v>-6038502409.136672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-25160426.704736132</v>
      </c>
      <c r="L2288" s="444">
        <f t="shared" ca="1" si="142"/>
        <v>-6063662835.8414078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43"/>
        <v>-6063662835.8414078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-25265261.816005867</v>
      </c>
      <c r="L2289" s="444">
        <f t="shared" ca="1" si="142"/>
        <v>-6088928097.6574135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43"/>
        <v>-6088928097.6574135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-25370533.740239222</v>
      </c>
      <c r="L2290" s="444">
        <f t="shared" ca="1" si="142"/>
        <v>-6114298631.3976526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43"/>
        <v>-6114298631.3976526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-25476244.297490221</v>
      </c>
      <c r="L2291" s="444">
        <f t="shared" ca="1" si="142"/>
        <v>-6139774875.6951427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43"/>
        <v>-6139774875.6951427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-25582395.315396428</v>
      </c>
      <c r="L2292" s="444">
        <f t="shared" ca="1" si="142"/>
        <v>-6165357271.0105391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43"/>
        <v>-6165357271.0105391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-25688988.62921058</v>
      </c>
      <c r="L2293" s="444">
        <f t="shared" ca="1" si="142"/>
        <v>-6191046259.6397495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43"/>
        <v>-6191046259.6397495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-25796026.08183229</v>
      </c>
      <c r="L2294" s="444">
        <f t="shared" ca="1" si="142"/>
        <v>-6216842285.7215815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43"/>
        <v>-6216842285.7215815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-25903509.523839921</v>
      </c>
      <c r="L2295" s="444">
        <f t="shared" ca="1" si="142"/>
        <v>-6242745795.2454214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43"/>
        <v>-6242745795.2454214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-26011440.813522588</v>
      </c>
      <c r="L2296" s="444">
        <f t="shared" ca="1" si="142"/>
        <v>-6268757236.0589437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43"/>
        <v>-6268757236.0589437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-26119821.816912264</v>
      </c>
      <c r="L2297" s="444">
        <f t="shared" ca="1" si="142"/>
        <v>-6294877057.8758564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43"/>
        <v>-6294877057.8758564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-26228654.407816067</v>
      </c>
      <c r="L2298" s="444">
        <f t="shared" ca="1" si="142"/>
        <v>-6321105712.2836723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43"/>
        <v>-6321105712.2836723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-26337940.467848636</v>
      </c>
      <c r="L2299" s="444">
        <f t="shared" ca="1" si="142"/>
        <v>-6347443652.7515211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43"/>
        <v>-6347443652.7515211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-26447681.88646467</v>
      </c>
      <c r="L2300" s="444">
        <f t="shared" ca="1" si="142"/>
        <v>-6373891334.6379862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43"/>
        <v>-6373891334.6379862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-26557880.560991608</v>
      </c>
      <c r="L2301" s="444">
        <f t="shared" ca="1" si="142"/>
        <v>-6400449215.1989775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43"/>
        <v>-6400449215.1989775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-26668538.396662407</v>
      </c>
      <c r="L2302" s="444">
        <f t="shared" ca="1" si="142"/>
        <v>-6427117753.5956402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43"/>
        <v>-6427117753.5956402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-26779657.3066485</v>
      </c>
      <c r="L2303" s="444">
        <f t="shared" ref="L2303:L2557" ca="1" si="147">I2303-J2303+K2303</f>
        <v>-6453897410.9022884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48">L2303</f>
        <v>-6453897410.9022884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-26891239.212092869</v>
      </c>
      <c r="L2304" s="444">
        <f t="shared" ca="1" si="147"/>
        <v>-6480788650.1143808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48"/>
        <v>-6480788650.1143808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-27003286.042143252</v>
      </c>
      <c r="L2305" s="444">
        <f t="shared" ca="1" si="147"/>
        <v>-6507791936.1565237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48"/>
        <v>-6507791936.1565237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-27115799.733985513</v>
      </c>
      <c r="L2306" s="444">
        <f t="shared" ca="1" si="147"/>
        <v>-6534907735.8905096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48"/>
        <v>-6534907735.8905096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-27228782.232877124</v>
      </c>
      <c r="L2307" s="444">
        <f t="shared" ca="1" si="147"/>
        <v>-6562136518.1233864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48"/>
        <v>-6562136518.1233864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-27342235.492180776</v>
      </c>
      <c r="L2308" s="444">
        <f t="shared" ca="1" si="147"/>
        <v>-6589478753.6155672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48"/>
        <v>-6589478753.6155672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-27456161.473398197</v>
      </c>
      <c r="L2309" s="444">
        <f t="shared" ca="1" si="147"/>
        <v>-6616934915.0889654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48"/>
        <v>-6616934915.0889654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-27570562.146204021</v>
      </c>
      <c r="L2310" s="444">
        <f t="shared" ca="1" si="147"/>
        <v>-6644505477.2351694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48"/>
        <v>-6644505477.2351694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-27685439.488479871</v>
      </c>
      <c r="L2311" s="444">
        <f t="shared" ca="1" si="147"/>
        <v>-6672190916.723649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48"/>
        <v>-6672190916.723649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-27800795.486348536</v>
      </c>
      <c r="L2312" s="444">
        <f t="shared" ca="1" si="147"/>
        <v>-6699991712.2099972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48"/>
        <v>-6699991712.2099972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-27916632.134208325</v>
      </c>
      <c r="L2313" s="444">
        <f t="shared" ca="1" si="147"/>
        <v>-6727908344.3442059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48"/>
        <v>-6727908344.3442059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-28032951.434767526</v>
      </c>
      <c r="L2314" s="444">
        <f t="shared" ca="1" si="147"/>
        <v>-6755941295.7789736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48"/>
        <v>-6755941295.7789736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-28149755.399079055</v>
      </c>
      <c r="L2315" s="444">
        <f t="shared" ca="1" si="147"/>
        <v>-6784091051.1780529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48"/>
        <v>-6784091051.1780529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-28267046.046575218</v>
      </c>
      <c r="L2316" s="444">
        <f t="shared" ca="1" si="147"/>
        <v>-6812358097.2246284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48"/>
        <v>-6812358097.2246284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-28384825.405102614</v>
      </c>
      <c r="L2317" s="444">
        <f t="shared" ca="1" si="147"/>
        <v>-6840742922.6297312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48"/>
        <v>-6840742922.6297312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-28503095.510957211</v>
      </c>
      <c r="L2318" s="444">
        <f t="shared" ca="1" si="147"/>
        <v>-6869246018.1406879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48"/>
        <v>-6869246018.1406879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-28621858.408919536</v>
      </c>
      <c r="L2319" s="444">
        <f t="shared" ca="1" si="147"/>
        <v>-6897867876.5496073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48"/>
        <v>-6897867876.5496073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-28741116.152290031</v>
      </c>
      <c r="L2320" s="444">
        <f t="shared" ca="1" si="147"/>
        <v>-6926608992.7018976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48"/>
        <v>-6926608992.7018976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-28860870.802924573</v>
      </c>
      <c r="L2321" s="444">
        <f t="shared" ca="1" si="147"/>
        <v>-6955469863.5048218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48"/>
        <v>-6955469863.5048218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-28981124.431270089</v>
      </c>
      <c r="L2322" s="444">
        <f t="shared" ca="1" si="147"/>
        <v>-6984450987.9360914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48"/>
        <v>-6984450987.9360914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-29101879.11640038</v>
      </c>
      <c r="L2323" s="444">
        <f t="shared" ca="1" si="147"/>
        <v>-7013552867.0524921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48"/>
        <v>-7013552867.0524921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-29223136.946052045</v>
      </c>
      <c r="L2324" s="444">
        <f t="shared" ca="1" si="147"/>
        <v>-7042776003.9985437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48"/>
        <v>-7042776003.9985437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-29344900.016660597</v>
      </c>
      <c r="L2325" s="444">
        <f t="shared" ca="1" si="147"/>
        <v>-7072120904.0152044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48"/>
        <v>-7072120904.0152044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-29467170.433396686</v>
      </c>
      <c r="L2326" s="444">
        <f t="shared" ca="1" si="147"/>
        <v>-7101588074.4486008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48"/>
        <v>-7101588074.4486008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-29589950.310202502</v>
      </c>
      <c r="L2327" s="444">
        <f t="shared" ca="1" si="147"/>
        <v>-7131178024.7588034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48"/>
        <v>-7131178024.7588034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-29713241.769828346</v>
      </c>
      <c r="L2328" s="444">
        <f t="shared" ca="1" si="147"/>
        <v>-7160891266.5286322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48"/>
        <v>-7160891266.5286322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-29837046.9438693</v>
      </c>
      <c r="L2329" s="444">
        <f t="shared" ca="1" si="147"/>
        <v>-7190728313.4725018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48"/>
        <v>-7190728313.4725018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-29961367.972802088</v>
      </c>
      <c r="L2330" s="444">
        <f t="shared" ca="1" si="147"/>
        <v>-7220689681.4453039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48"/>
        <v>-7220689681.4453039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-30086207.006022099</v>
      </c>
      <c r="L2331" s="444">
        <f t="shared" ca="1" si="147"/>
        <v>-7250775888.4513264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48"/>
        <v>-7250775888.4513264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-30211566.201880526</v>
      </c>
      <c r="L2332" s="444">
        <f t="shared" ca="1" si="147"/>
        <v>-7280987454.6532068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48"/>
        <v>-7280987454.6532068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-30337447.727721691</v>
      </c>
      <c r="L2333" s="444">
        <f t="shared" ca="1" si="147"/>
        <v>-7311324902.380928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48"/>
        <v>-7311324902.380928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-30463853.75992053</v>
      </c>
      <c r="L2334" s="444">
        <f t="shared" ca="1" si="147"/>
        <v>-7341788756.1408482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48"/>
        <v>-7341788756.1408482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-30590786.483920202</v>
      </c>
      <c r="L2335" s="444">
        <f t="shared" ca="1" si="147"/>
        <v>-7372379542.6247683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48"/>
        <v>-7372379542.6247683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-30718248.094269872</v>
      </c>
      <c r="L2336" s="444">
        <f t="shared" ca="1" si="147"/>
        <v>-7403097790.719038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48"/>
        <v>-7403097790.719038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-30846240.794662658</v>
      </c>
      <c r="L2337" s="444">
        <f t="shared" ca="1" si="147"/>
        <v>-7433944031.5137005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48"/>
        <v>-7433944031.5137005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-30974766.797973756</v>
      </c>
      <c r="L2338" s="444">
        <f t="shared" ca="1" si="147"/>
        <v>-7464918798.3116741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48"/>
        <v>-7464918798.3116741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-31103828.326298643</v>
      </c>
      <c r="L2339" s="444">
        <f t="shared" ca="1" si="147"/>
        <v>-7496022626.6379728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48"/>
        <v>-7496022626.6379728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-31233427.610991552</v>
      </c>
      <c r="L2340" s="444">
        <f t="shared" ca="1" si="147"/>
        <v>-7527256054.2489643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48"/>
        <v>-7527256054.2489643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-31363566.892704021</v>
      </c>
      <c r="L2341" s="444">
        <f t="shared" ca="1" si="147"/>
        <v>-7558619621.1416683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48"/>
        <v>-7558619621.1416683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-31494248.421423618</v>
      </c>
      <c r="L2342" s="444">
        <f t="shared" ca="1" si="147"/>
        <v>-7590113869.5630922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48"/>
        <v>-7590113869.5630922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-31625474.456512883</v>
      </c>
      <c r="L2343" s="444">
        <f t="shared" ca="1" si="147"/>
        <v>-7621739344.0196047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48"/>
        <v>-7621739344.0196047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-31757247.266748358</v>
      </c>
      <c r="L2344" s="444">
        <f t="shared" ca="1" si="147"/>
        <v>-7653496591.2863531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48"/>
        <v>-7653496591.2863531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-31889569.13035981</v>
      </c>
      <c r="L2345" s="444">
        <f t="shared" ca="1" si="147"/>
        <v>-7685386160.4167128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48"/>
        <v>-7685386160.4167128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-32022442.335069641</v>
      </c>
      <c r="L2346" s="444">
        <f t="shared" ca="1" si="147"/>
        <v>-7717408602.7517824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48"/>
        <v>-7717408602.7517824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-32155869.178132426</v>
      </c>
      <c r="L2347" s="444">
        <f t="shared" ca="1" si="147"/>
        <v>-7749564471.9299145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48"/>
        <v>-7749564471.9299145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-32289851.966374639</v>
      </c>
      <c r="L2348" s="444">
        <f t="shared" ca="1" si="147"/>
        <v>-7781854323.8962889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48"/>
        <v>-7781854323.8962889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-32424393.016234536</v>
      </c>
      <c r="L2349" s="444">
        <f t="shared" ca="1" si="147"/>
        <v>-7814278716.9125233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48"/>
        <v>-7814278716.9125233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-32559494.653802175</v>
      </c>
      <c r="L2350" s="444">
        <f t="shared" ca="1" si="147"/>
        <v>-7846838211.5663252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48"/>
        <v>-7846838211.5663252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-32695159.214859683</v>
      </c>
      <c r="L2351" s="444">
        <f t="shared" ca="1" si="147"/>
        <v>-7879533370.7811852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48"/>
        <v>-7879533370.7811852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-32831389.044921603</v>
      </c>
      <c r="L2352" s="444">
        <f t="shared" ca="1" si="147"/>
        <v>-7912364759.826107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48"/>
        <v>-7912364759.826107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-32968186.499275446</v>
      </c>
      <c r="L2353" s="444">
        <f t="shared" ca="1" si="147"/>
        <v>-7945332946.3253822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48"/>
        <v>-7945332946.3253822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-33105553.94302243</v>
      </c>
      <c r="L2354" s="444">
        <f t="shared" ca="1" si="147"/>
        <v>-7978438500.268405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48"/>
        <v>-7978438500.268405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-33243493.751118358</v>
      </c>
      <c r="L2355" s="444">
        <f t="shared" ca="1" si="147"/>
        <v>-8011681994.0195236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48"/>
        <v>-8011681994.0195236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-33382008.308414683</v>
      </c>
      <c r="L2356" s="444">
        <f t="shared" ca="1" si="147"/>
        <v>-8045064002.3279381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48"/>
        <v>-8045064002.3279381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-33521100.009699743</v>
      </c>
      <c r="L2357" s="444">
        <f t="shared" ca="1" si="147"/>
        <v>-8078585102.3376379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48"/>
        <v>-8078585102.3376379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-33660771.259740159</v>
      </c>
      <c r="L2358" s="444">
        <f t="shared" ca="1" si="147"/>
        <v>-8112245873.5973778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48"/>
        <v>-8112245873.5973778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-33801024.473322414</v>
      </c>
      <c r="L2359" s="444">
        <f t="shared" ca="1" si="147"/>
        <v>-8146046898.0707006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48"/>
        <v>-8146046898.0707006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-33941862.075294584</v>
      </c>
      <c r="L2360" s="444">
        <f t="shared" ca="1" si="147"/>
        <v>-8179988760.1459951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48"/>
        <v>-8179988760.1459951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-34083286.500608318</v>
      </c>
      <c r="L2361" s="444">
        <f t="shared" ca="1" si="147"/>
        <v>-8214072046.6466036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48"/>
        <v>-8214072046.6466036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-34225300.194360845</v>
      </c>
      <c r="L2362" s="444">
        <f t="shared" ca="1" si="147"/>
        <v>-8248297346.8409643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48"/>
        <v>-8248297346.8409643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-34367905.61183735</v>
      </c>
      <c r="L2363" s="444">
        <f t="shared" ca="1" si="147"/>
        <v>-8282665252.4528017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48"/>
        <v>-8282665252.4528017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-34511105.218553342</v>
      </c>
      <c r="L2364" s="444">
        <f t="shared" ca="1" si="147"/>
        <v>-8317176357.6713552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48"/>
        <v>-8317176357.6713552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-34654901.49029731</v>
      </c>
      <c r="L2365" s="444">
        <f t="shared" ca="1" si="147"/>
        <v>-8351831259.1616526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48"/>
        <v>-8351831259.1616526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-34799296.913173549</v>
      </c>
      <c r="L2366" s="444">
        <f t="shared" ca="1" si="147"/>
        <v>-8386630556.0748262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48"/>
        <v>-8386630556.0748262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-34944293.983645111</v>
      </c>
      <c r="L2367" s="444">
        <f t="shared" ca="1" si="147"/>
        <v>-8421574850.0584717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48"/>
        <v>-8421574850.0584717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-35089895.208576962</v>
      </c>
      <c r="L2368" s="444">
        <f t="shared" ca="1" si="147"/>
        <v>-8456664745.2670488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48"/>
        <v>-8456664745.2670488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-35236103.105279371</v>
      </c>
      <c r="L2369" s="444">
        <f t="shared" ca="1" si="147"/>
        <v>-8491900848.3723278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48"/>
        <v>-8491900848.3723278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-35382920.201551363</v>
      </c>
      <c r="L2370" s="444">
        <f t="shared" ca="1" si="147"/>
        <v>-8527283768.5738792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48"/>
        <v>-8527283768.5738792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-35530349.035724498</v>
      </c>
      <c r="L2371" s="444">
        <f t="shared" ca="1" si="147"/>
        <v>-8562814117.6096039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48"/>
        <v>-8562814117.6096039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-35678392.156706683</v>
      </c>
      <c r="L2372" s="444">
        <f t="shared" ca="1" si="147"/>
        <v>-8598492509.7663097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48"/>
        <v>-8598492509.7663097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-35827052.124026291</v>
      </c>
      <c r="L2373" s="444">
        <f t="shared" ca="1" si="147"/>
        <v>-8634319561.8903351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48"/>
        <v>-8634319561.8903351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-35976331.507876396</v>
      </c>
      <c r="L2374" s="444">
        <f t="shared" ca="1" si="147"/>
        <v>-8670295893.3982124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48"/>
        <v>-8670295893.3982124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-36126232.889159217</v>
      </c>
      <c r="L2375" s="444">
        <f t="shared" ca="1" si="147"/>
        <v>-8706422126.2873726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48"/>
        <v>-8706422126.2873726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-36276758.859530717</v>
      </c>
      <c r="L2376" s="444">
        <f t="shared" ca="1" si="147"/>
        <v>-8742698885.146904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48"/>
        <v>-8742698885.146904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-36427912.021445431</v>
      </c>
      <c r="L2377" s="444">
        <f t="shared" ca="1" si="147"/>
        <v>-8779126797.1683502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48"/>
        <v>-8779126797.1683502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-36579694.988201462</v>
      </c>
      <c r="L2378" s="444">
        <f t="shared" ca="1" si="147"/>
        <v>-8815706492.1565514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48"/>
        <v>-8815706492.1565514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-36732110.383985631</v>
      </c>
      <c r="L2379" s="444">
        <f t="shared" ca="1" si="147"/>
        <v>-8852438602.5405369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48"/>
        <v>-8852438602.5405369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-36885160.843918905</v>
      </c>
      <c r="L2380" s="444">
        <f t="shared" ca="1" si="147"/>
        <v>-8889323763.3844566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48"/>
        <v>-8889323763.3844566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-37038849.0141019</v>
      </c>
      <c r="L2381" s="444">
        <f t="shared" ca="1" si="147"/>
        <v>-8926362612.3985577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48"/>
        <v>-8926362612.3985577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-37193177.551660657</v>
      </c>
      <c r="L2382" s="444">
        <f t="shared" ca="1" si="147"/>
        <v>-8963555789.9502182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48"/>
        <v>-8963555789.9502182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-37348149.124792576</v>
      </c>
      <c r="L2383" s="444">
        <f t="shared" ca="1" si="147"/>
        <v>-9000903939.0750103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48"/>
        <v>-9000903939.0750103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-37503766.412812546</v>
      </c>
      <c r="L2384" s="444">
        <f t="shared" ca="1" si="147"/>
        <v>-9038407705.4878235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48"/>
        <v>-9038407705.4878235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-37660032.106199265</v>
      </c>
      <c r="L2385" s="444">
        <f t="shared" ca="1" si="147"/>
        <v>-9076067737.5940228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48"/>
        <v>-9076067737.5940228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-37816948.906641759</v>
      </c>
      <c r="L2386" s="444">
        <f t="shared" ca="1" si="147"/>
        <v>-9113884686.5006638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48"/>
        <v>-9113884686.5006638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-37974519.527086101</v>
      </c>
      <c r="L2387" s="444">
        <f t="shared" ca="1" si="147"/>
        <v>-9151859206.02775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48"/>
        <v>-9151859206.02775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-38132746.691782288</v>
      </c>
      <c r="L2388" s="444">
        <f t="shared" ca="1" si="147"/>
        <v>-9189991952.719532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48"/>
        <v>-9189991952.719532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-38291633.136331379</v>
      </c>
      <c r="L2389" s="444">
        <f t="shared" ca="1" si="147"/>
        <v>-9228283585.8558636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48"/>
        <v>-9228283585.8558636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-38451181.607732765</v>
      </c>
      <c r="L2390" s="444">
        <f t="shared" ca="1" si="147"/>
        <v>-9266734767.4635963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48"/>
        <v>-9266734767.4635963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-38611394.864431649</v>
      </c>
      <c r="L2391" s="444">
        <f t="shared" ca="1" si="147"/>
        <v>-9305346162.3280277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48"/>
        <v>-9305346162.3280277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-38772275.676366784</v>
      </c>
      <c r="L2392" s="444">
        <f t="shared" ca="1" si="147"/>
        <v>-9344118438.0043945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48"/>
        <v>-9344118438.0043945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-38933826.825018309</v>
      </c>
      <c r="L2393" s="444">
        <f t="shared" ca="1" si="147"/>
        <v>-9383052264.8294125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48"/>
        <v>-9383052264.8294125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-39096051.103455886</v>
      </c>
      <c r="L2394" s="444">
        <f t="shared" ca="1" si="147"/>
        <v>-9422148315.932869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48"/>
        <v>-9422148315.932869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-39258951.316386953</v>
      </c>
      <c r="L2395" s="444">
        <f t="shared" ca="1" si="147"/>
        <v>-9461407267.2492561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48"/>
        <v>-9461407267.2492561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-39422530.280205235</v>
      </c>
      <c r="L2396" s="444">
        <f t="shared" ca="1" si="147"/>
        <v>-9500829797.5294609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48"/>
        <v>-9500829797.5294609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-39586790.82303942</v>
      </c>
      <c r="L2397" s="444">
        <f t="shared" ca="1" si="147"/>
        <v>-9540416588.3525009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48"/>
        <v>-9540416588.3525009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-39751735.784802087</v>
      </c>
      <c r="L2398" s="444">
        <f t="shared" ca="1" si="147"/>
        <v>-9580168324.1373024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48"/>
        <v>-9580168324.1373024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-39917368.017238759</v>
      </c>
      <c r="L2399" s="444">
        <f t="shared" ca="1" si="147"/>
        <v>-9620085692.154541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48"/>
        <v>-9620085692.154541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-40083690.383977257</v>
      </c>
      <c r="L2400" s="444">
        <f t="shared" ca="1" si="147"/>
        <v>-9660169382.5385189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48"/>
        <v>-9660169382.5385189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-40250705.760577165</v>
      </c>
      <c r="L2401" s="444">
        <f t="shared" ca="1" si="147"/>
        <v>-9700420088.2990952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48"/>
        <v>-9700420088.2990952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-40418417.03457956</v>
      </c>
      <c r="L2402" s="444">
        <f t="shared" ca="1" si="147"/>
        <v>-9740838505.3336754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48"/>
        <v>-9740838505.3336754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-40586827.10555698</v>
      </c>
      <c r="L2403" s="444">
        <f t="shared" ca="1" si="147"/>
        <v>-9781425332.4392319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48"/>
        <v>-9781425332.4392319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-40755938.885163464</v>
      </c>
      <c r="L2404" s="444">
        <f t="shared" ca="1" si="147"/>
        <v>-9822181271.3243961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48"/>
        <v>-9822181271.3243961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-40925755.297184981</v>
      </c>
      <c r="L2405" s="444">
        <f t="shared" ca="1" si="147"/>
        <v>-9863107026.621582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48"/>
        <v>-9863107026.621582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-41096279.277589925</v>
      </c>
      <c r="L2406" s="444">
        <f t="shared" ca="1" si="147"/>
        <v>-9904203305.8991718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48"/>
        <v>-9904203305.8991718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-41267513.774579883</v>
      </c>
      <c r="L2407" s="444">
        <f t="shared" ca="1" si="147"/>
        <v>-9945470819.6737518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48"/>
        <v>-9945470819.6737518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-41439461.748640634</v>
      </c>
      <c r="L2408" s="444">
        <f t="shared" ca="1" si="147"/>
        <v>-9986910281.4223919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48"/>
        <v>-9986910281.4223919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-41612126.172593296</v>
      </c>
      <c r="L2409" s="444">
        <f t="shared" ca="1" si="147"/>
        <v>-10028522407.594986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48"/>
        <v>-10028522407.594986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-41785510.031645775</v>
      </c>
      <c r="L2410" s="444">
        <f t="shared" ca="1" si="147"/>
        <v>-10070307917.626633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48"/>
        <v>-10070307917.626633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-41959616.323444299</v>
      </c>
      <c r="L2411" s="444">
        <f t="shared" ca="1" si="147"/>
        <v>-10112267533.950077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48"/>
        <v>-10112267533.950077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-42134448.058125317</v>
      </c>
      <c r="L2412" s="444">
        <f t="shared" ca="1" si="147"/>
        <v>-10154401982.008202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48"/>
        <v>-10154401982.008202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-42310008.258367509</v>
      </c>
      <c r="L2413" s="444">
        <f t="shared" ca="1" si="147"/>
        <v>-10196711990.266569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48"/>
        <v>-10196711990.266569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-42486299.959444039</v>
      </c>
      <c r="L2414" s="444">
        <f t="shared" ca="1" si="147"/>
        <v>-10239198290.226013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48"/>
        <v>-10239198290.226013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-42663326.209275052</v>
      </c>
      <c r="L2415" s="444">
        <f t="shared" ca="1" si="147"/>
        <v>-10281861616.435287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48"/>
        <v>-10281861616.435287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-42841090.068480365</v>
      </c>
      <c r="L2416" s="444">
        <f t="shared" ca="1" si="147"/>
        <v>-10324702706.503767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48"/>
        <v>-10324702706.503767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-43019594.610432364</v>
      </c>
      <c r="L2417" s="444">
        <f t="shared" ca="1" si="147"/>
        <v>-10367722301.114199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48"/>
        <v>-10367722301.114199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-43198842.921309158</v>
      </c>
      <c r="L2418" s="444">
        <f t="shared" ca="1" si="147"/>
        <v>-10410921144.035507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48"/>
        <v>-10410921144.035507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-43378838.100147948</v>
      </c>
      <c r="L2419" s="444">
        <f t="shared" ca="1" si="147"/>
        <v>-10454299982.135654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48"/>
        <v>-10454299982.135654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-43559583.258898556</v>
      </c>
      <c r="L2420" s="444">
        <f t="shared" ca="1" si="147"/>
        <v>-10497859565.394552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48"/>
        <v>-10497859565.394552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-43741081.522477299</v>
      </c>
      <c r="L2421" s="444">
        <f t="shared" ca="1" si="147"/>
        <v>-10541600646.91703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48"/>
        <v>-10541600646.91703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-43923336.028820962</v>
      </c>
      <c r="L2422" s="444">
        <f t="shared" ca="1" si="147"/>
        <v>-10585523982.94585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48"/>
        <v>-10585523982.94585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-44106349.928941041</v>
      </c>
      <c r="L2423" s="444">
        <f t="shared" ca="1" si="147"/>
        <v>-10629630332.874792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48"/>
        <v>-10629630332.874792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-44290126.386978298</v>
      </c>
      <c r="L2424" s="444">
        <f t="shared" ca="1" si="147"/>
        <v>-10673920459.26177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48"/>
        <v>-10673920459.26177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-44474668.580257379</v>
      </c>
      <c r="L2425" s="444">
        <f t="shared" ca="1" si="147"/>
        <v>-10718395127.842028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48"/>
        <v>-10718395127.842028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-44659979.699341781</v>
      </c>
      <c r="L2426" s="444">
        <f t="shared" ca="1" si="147"/>
        <v>-10763055107.54137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48"/>
        <v>-10763055107.54137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-44846062.948089041</v>
      </c>
      <c r="L2427" s="444">
        <f t="shared" ca="1" si="147"/>
        <v>-10807901170.48946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48"/>
        <v>-10807901170.48946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-45032921.543706082</v>
      </c>
      <c r="L2428" s="444">
        <f t="shared" ca="1" si="147"/>
        <v>-10852934092.033167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48"/>
        <v>-10852934092.033167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-45220558.716804862</v>
      </c>
      <c r="L2429" s="444">
        <f t="shared" ca="1" si="147"/>
        <v>-10898154650.749971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48"/>
        <v>-10898154650.749971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-45408977.711458214</v>
      </c>
      <c r="L2430" s="444">
        <f t="shared" ca="1" si="147"/>
        <v>-10943563628.46143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48"/>
        <v>-10943563628.46143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-45598181.785255954</v>
      </c>
      <c r="L2431" s="444">
        <f t="shared" ca="1" si="147"/>
        <v>-10989161810.246685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48"/>
        <v>-10989161810.246685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-45788174.209361188</v>
      </c>
      <c r="L2432" s="444">
        <f t="shared" ca="1" si="147"/>
        <v>-11034949984.456047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48"/>
        <v>-11034949984.456047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-45978958.268566862</v>
      </c>
      <c r="L2433" s="444">
        <f t="shared" ca="1" si="147"/>
        <v>-11080928942.724613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48"/>
        <v>-11080928942.724613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-46170537.261352554</v>
      </c>
      <c r="L2434" s="444">
        <f t="shared" ca="1" si="147"/>
        <v>-11127099479.985966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48"/>
        <v>-11127099479.985966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-46362914.49994152</v>
      </c>
      <c r="L2435" s="444">
        <f t="shared" ca="1" si="147"/>
        <v>-11173462394.485907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48"/>
        <v>-11173462394.485907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-46556093.310357943</v>
      </c>
      <c r="L2436" s="444">
        <f t="shared" ca="1" si="147"/>
        <v>-11220018487.796265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48"/>
        <v>-11220018487.796265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-46750077.032484435</v>
      </c>
      <c r="L2437" s="444">
        <f t="shared" ca="1" si="147"/>
        <v>-11266768564.828749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48"/>
        <v>-11266768564.828749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-46944869.020119786</v>
      </c>
      <c r="L2438" s="444">
        <f t="shared" ca="1" si="147"/>
        <v>-11313713433.848869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48"/>
        <v>-11313713433.848869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-47140472.641036958</v>
      </c>
      <c r="L2439" s="444">
        <f t="shared" ca="1" si="147"/>
        <v>-11360853906.489906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48"/>
        <v>-11360853906.489906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-47336891.277041279</v>
      </c>
      <c r="L2440" s="444">
        <f t="shared" ca="1" si="147"/>
        <v>-11408190797.766947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48"/>
        <v>-11408190797.766947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-47534128.324028946</v>
      </c>
      <c r="L2441" s="444">
        <f t="shared" ca="1" si="147"/>
        <v>-11455724926.090975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48"/>
        <v>-11455724926.090975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-47732187.192045726</v>
      </c>
      <c r="L2442" s="444">
        <f t="shared" ca="1" si="147"/>
        <v>-11503457113.28302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48"/>
        <v>-11503457113.28302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-47931071.305345915</v>
      </c>
      <c r="L2443" s="444">
        <f t="shared" ca="1" si="147"/>
        <v>-11551388184.588366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48"/>
        <v>-11551388184.588366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-48130784.102451526</v>
      </c>
      <c r="L2444" s="444">
        <f t="shared" ca="1" si="147"/>
        <v>-11599518968.690817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48"/>
        <v>-11599518968.690817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-48331329.036211737</v>
      </c>
      <c r="L2445" s="444">
        <f t="shared" ca="1" si="147"/>
        <v>-11647850297.727028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48"/>
        <v>-11647850297.727028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-48532709.573862612</v>
      </c>
      <c r="L2446" s="444">
        <f t="shared" ca="1" si="147"/>
        <v>-11696383007.30089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48"/>
        <v>-11696383007.30089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-48734929.197087042</v>
      </c>
      <c r="L2447" s="444">
        <f t="shared" ca="1" si="147"/>
        <v>-11745117936.497976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48"/>
        <v>-11745117936.497976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-48937991.402074903</v>
      </c>
      <c r="L2448" s="444">
        <f t="shared" ca="1" si="147"/>
        <v>-11794055927.900051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48"/>
        <v>-11794055927.900051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-49141899.699583545</v>
      </c>
      <c r="L2449" s="444">
        <f t="shared" ca="1" si="147"/>
        <v>-11843197827.599634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48"/>
        <v>-11843197827.599634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-49346657.614998475</v>
      </c>
      <c r="L2450" s="444">
        <f t="shared" ca="1" si="147"/>
        <v>-11892544485.214632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48"/>
        <v>-11892544485.214632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-49552268.688394301</v>
      </c>
      <c r="L2451" s="444">
        <f t="shared" ca="1" si="147"/>
        <v>-11942096753.903027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48"/>
        <v>-11942096753.903027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-49758736.474595942</v>
      </c>
      <c r="L2452" s="444">
        <f t="shared" ca="1" si="147"/>
        <v>-11991855490.377623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48"/>
        <v>-11991855490.377623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-49966064.543240093</v>
      </c>
      <c r="L2453" s="444">
        <f t="shared" ca="1" si="147"/>
        <v>-12041821554.920862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48"/>
        <v>-12041821554.920862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-50174256.478836924</v>
      </c>
      <c r="L2454" s="444">
        <f t="shared" ca="1" si="147"/>
        <v>-12091995811.399698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48"/>
        <v>-12091995811.399698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-50383315.880832076</v>
      </c>
      <c r="L2455" s="444">
        <f t="shared" ca="1" si="147"/>
        <v>-12142379127.280531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48"/>
        <v>-12142379127.280531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-50593246.363668881</v>
      </c>
      <c r="L2456" s="444">
        <f t="shared" ca="1" si="147"/>
        <v>-12192972373.644199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48"/>
        <v>-12192972373.644199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-50804051.556850828</v>
      </c>
      <c r="L2457" s="444">
        <f t="shared" ca="1" si="147"/>
        <v>-12243776425.20105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48"/>
        <v>-12243776425.20105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-51015735.10500437</v>
      </c>
      <c r="L2458" s="444">
        <f t="shared" ca="1" si="147"/>
        <v>-12294792160.306055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48"/>
        <v>-12294792160.306055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-51228300.667941898</v>
      </c>
      <c r="L2459" s="444">
        <f t="shared" ca="1" si="147"/>
        <v>-12346020460.973997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48"/>
        <v>-12346020460.973997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-51441751.920724988</v>
      </c>
      <c r="L2460" s="444">
        <f t="shared" ca="1" si="147"/>
        <v>-12397462212.894722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48"/>
        <v>-12397462212.894722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-51656092.553728007</v>
      </c>
      <c r="L2461" s="444">
        <f t="shared" ca="1" si="147"/>
        <v>-12449118305.44845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48"/>
        <v>-12449118305.44845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-51871326.272701874</v>
      </c>
      <c r="L2462" s="444">
        <f t="shared" ca="1" si="147"/>
        <v>-12500989631.721151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48"/>
        <v>-12500989631.721151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-52087456.798838131</v>
      </c>
      <c r="L2463" s="444">
        <f t="shared" ca="1" si="147"/>
        <v>-12553077088.519989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48"/>
        <v>-12553077088.519989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-52304487.868833289</v>
      </c>
      <c r="L2464" s="444">
        <f t="shared" ca="1" si="147"/>
        <v>-12605381576.388823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48"/>
        <v>-12605381576.388823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-52522423.234953426</v>
      </c>
      <c r="L2465" s="444">
        <f t="shared" ca="1" si="147"/>
        <v>-12657903999.623775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48"/>
        <v>-12657903999.623775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-52741266.665099062</v>
      </c>
      <c r="L2466" s="444">
        <f t="shared" ca="1" si="147"/>
        <v>-12710645266.288874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48"/>
        <v>-12710645266.288874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-52961021.942870304</v>
      </c>
      <c r="L2467" s="444">
        <f t="shared" ca="1" si="147"/>
        <v>-12763606288.231745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48"/>
        <v>-12763606288.231745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-53181692.86763227</v>
      </c>
      <c r="L2468" s="444">
        <f t="shared" ca="1" si="147"/>
        <v>-12816787981.099377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48"/>
        <v>-12816787981.099377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-53403283.254580736</v>
      </c>
      <c r="L2469" s="444">
        <f t="shared" ca="1" si="147"/>
        <v>-12870191264.353958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48"/>
        <v>-12870191264.353958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-53625796.934808157</v>
      </c>
      <c r="L2470" s="444">
        <f t="shared" ca="1" si="147"/>
        <v>-12923817061.288767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48"/>
        <v>-12923817061.288767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-53849237.755369864</v>
      </c>
      <c r="L2471" s="444">
        <f t="shared" ca="1" si="147"/>
        <v>-12977666299.044136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48"/>
        <v>-12977666299.044136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-54073609.579350568</v>
      </c>
      <c r="L2472" s="444">
        <f t="shared" ca="1" si="147"/>
        <v>-13031739908.623487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48"/>
        <v>-13031739908.623487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-54298916.2859312</v>
      </c>
      <c r="L2473" s="444">
        <f t="shared" ca="1" si="147"/>
        <v>-13086038824.909418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48"/>
        <v>-13086038824.909418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-54525161.770455904</v>
      </c>
      <c r="L2474" s="444">
        <f t="shared" ca="1" si="147"/>
        <v>-13140563986.679874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48"/>
        <v>-13140563986.679874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-54752349.944499478</v>
      </c>
      <c r="L2475" s="444">
        <f t="shared" ca="1" si="147"/>
        <v>-13195316336.624374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48"/>
        <v>-13195316336.624374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-54980484.735934891</v>
      </c>
      <c r="L2476" s="444">
        <f t="shared" ca="1" si="147"/>
        <v>-13250296821.36031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48"/>
        <v>-13250296821.36031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-55209570.089001291</v>
      </c>
      <c r="L2477" s="444">
        <f t="shared" ca="1" si="147"/>
        <v>-13305506391.44931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48"/>
        <v>-13305506391.44931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-55439609.964372128</v>
      </c>
      <c r="L2478" s="444">
        <f t="shared" ca="1" si="147"/>
        <v>-13360946001.413683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48"/>
        <v>-13360946001.413683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-55670608.339223675</v>
      </c>
      <c r="L2479" s="444">
        <f t="shared" ca="1" si="147"/>
        <v>-13416616609.752907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48"/>
        <v>-13416616609.752907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-55902569.207303777</v>
      </c>
      <c r="L2480" s="444">
        <f t="shared" ca="1" si="147"/>
        <v>-13472519178.960211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48"/>
        <v>-13472519178.960211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-56135496.579000875</v>
      </c>
      <c r="L2481" s="444">
        <f t="shared" ca="1" si="147"/>
        <v>-13528654675.539211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48"/>
        <v>-13528654675.539211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-56369394.481413379</v>
      </c>
      <c r="L2482" s="444">
        <f t="shared" ca="1" si="147"/>
        <v>-13585024070.020624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48"/>
        <v>-13585024070.020624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-56604266.958419263</v>
      </c>
      <c r="L2483" s="444">
        <f t="shared" ca="1" si="147"/>
        <v>-13641628336.979044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48"/>
        <v>-13641628336.979044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-56840118.070746012</v>
      </c>
      <c r="L2484" s="444">
        <f t="shared" ca="1" si="147"/>
        <v>-13698468455.049789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48"/>
        <v>-13698468455.049789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-57076951.89604079</v>
      </c>
      <c r="L2485" s="444">
        <f t="shared" ca="1" si="147"/>
        <v>-13755545406.945829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48"/>
        <v>-13755545406.945829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-57314772.528940953</v>
      </c>
      <c r="L2486" s="444">
        <f t="shared" ca="1" si="147"/>
        <v>-13812860179.47477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48"/>
        <v>-13812860179.47477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-57553584.081144862</v>
      </c>
      <c r="L2487" s="444">
        <f t="shared" ca="1" si="147"/>
        <v>-13870413763.555914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48"/>
        <v>-13870413763.555914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-57793390.681482971</v>
      </c>
      <c r="L2488" s="444">
        <f t="shared" ca="1" si="147"/>
        <v>-13928207154.237396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48"/>
        <v>-13928207154.237396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-58034196.475989148</v>
      </c>
      <c r="L2489" s="444">
        <f t="shared" ca="1" si="147"/>
        <v>-13986241350.713385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48"/>
        <v>-13986241350.713385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-58276005.627972446</v>
      </c>
      <c r="L2490" s="444">
        <f t="shared" ca="1" si="147"/>
        <v>-14044517356.341356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48"/>
        <v>-14044517356.341356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-58518822.318088986</v>
      </c>
      <c r="L2491" s="444">
        <f t="shared" ca="1" si="147"/>
        <v>-14103036178.659445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48"/>
        <v>-14103036178.659445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-58762650.744414352</v>
      </c>
      <c r="L2492" s="444">
        <f t="shared" ca="1" si="147"/>
        <v>-14161798829.40386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48"/>
        <v>-14161798829.40386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-59007495.122516088</v>
      </c>
      <c r="L2493" s="444">
        <f t="shared" ca="1" si="147"/>
        <v>-14220806324.526377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48"/>
        <v>-14220806324.526377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-59253359.68552658</v>
      </c>
      <c r="L2494" s="444">
        <f t="shared" ca="1" si="147"/>
        <v>-14280059684.211903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48"/>
        <v>-14280059684.211903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-59500248.684216253</v>
      </c>
      <c r="L2495" s="444">
        <f t="shared" ca="1" si="147"/>
        <v>-14339559932.896118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48"/>
        <v>-14339559932.896118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-59748166.387067169</v>
      </c>
      <c r="L2496" s="444">
        <f t="shared" ca="1" si="147"/>
        <v>-14399308099.283186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48"/>
        <v>-14399308099.283186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-59997117.080346599</v>
      </c>
      <c r="L2497" s="444">
        <f t="shared" ca="1" si="147"/>
        <v>-14459305216.363533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48"/>
        <v>-14459305216.363533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-60247105.068181396</v>
      </c>
      <c r="L2498" s="444">
        <f t="shared" ca="1" si="147"/>
        <v>-14519552321.431715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48"/>
        <v>-14519552321.431715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-60498134.672632143</v>
      </c>
      <c r="L2499" s="444">
        <f t="shared" ca="1" si="147"/>
        <v>-14580050456.104347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48"/>
        <v>-14580050456.104347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-60750210.233768113</v>
      </c>
      <c r="L2500" s="444">
        <f t="shared" ca="1" si="147"/>
        <v>-14640800666.338116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48"/>
        <v>-14640800666.338116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-61003336.109742157</v>
      </c>
      <c r="L2501" s="444">
        <f t="shared" ca="1" si="147"/>
        <v>-14701804002.447857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48"/>
        <v>-14701804002.447857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-61257516.676866062</v>
      </c>
      <c r="L2502" s="444">
        <f t="shared" ca="1" si="147"/>
        <v>-14763061519.124723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48"/>
        <v>-14763061519.124723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-61512756.329686344</v>
      </c>
      <c r="L2503" s="444">
        <f t="shared" ca="1" si="147"/>
        <v>-14824574275.454411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48"/>
        <v>-14824574275.454411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-61769059.481060043</v>
      </c>
      <c r="L2504" s="444">
        <f t="shared" ca="1" si="147"/>
        <v>-14886343334.935471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48"/>
        <v>-14886343334.935471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-62026430.562231123</v>
      </c>
      <c r="L2505" s="444">
        <f t="shared" ca="1" si="147"/>
        <v>-14948369765.497702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48"/>
        <v>-14948369765.497702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-62284874.022907078</v>
      </c>
      <c r="L2506" s="444">
        <f t="shared" ca="1" si="147"/>
        <v>-15010654639.520609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48"/>
        <v>-15010654639.520609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-62544394.33133588</v>
      </c>
      <c r="L2507" s="444">
        <f t="shared" ca="1" si="147"/>
        <v>-15073199033.851944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48"/>
        <v>-15073199033.851944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-62804995.974383093</v>
      </c>
      <c r="L2508" s="444">
        <f t="shared" ca="1" si="147"/>
        <v>-15136004029.826326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48"/>
        <v>-15136004029.826326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-63066683.457609691</v>
      </c>
      <c r="L2509" s="444">
        <f t="shared" ca="1" si="147"/>
        <v>-15199070713.283936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48"/>
        <v>-15199070713.283936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-63329461.305349723</v>
      </c>
      <c r="L2510" s="444">
        <f t="shared" ca="1" si="147"/>
        <v>-15262400174.589285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48"/>
        <v>-15262400174.589285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-63593334.060788691</v>
      </c>
      <c r="L2511" s="444">
        <f t="shared" ca="1" si="147"/>
        <v>-15325993508.650074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48"/>
        <v>-15325993508.650074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-63858306.286041975</v>
      </c>
      <c r="L2512" s="444">
        <f t="shared" ca="1" si="147"/>
        <v>-15389851814.936115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48"/>
        <v>-15389851814.936115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-64124382.562233813</v>
      </c>
      <c r="L2513" s="444">
        <f t="shared" ca="1" si="147"/>
        <v>-15453976197.498348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48"/>
        <v>-15453976197.498348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-64391567.489576459</v>
      </c>
      <c r="L2514" s="444">
        <f t="shared" ca="1" si="147"/>
        <v>-15518367764.987925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48"/>
        <v>-15518367764.987925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-64659865.687449686</v>
      </c>
      <c r="L2515" s="444">
        <f t="shared" ca="1" si="147"/>
        <v>-15583027630.675375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48"/>
        <v>-15583027630.675375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-64929281.794480726</v>
      </c>
      <c r="L2516" s="444">
        <f t="shared" ca="1" si="147"/>
        <v>-15647956912.469856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48"/>
        <v>-15647956912.469856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-65199820.468624398</v>
      </c>
      <c r="L2517" s="444">
        <f t="shared" ca="1" si="147"/>
        <v>-15713156732.93848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48"/>
        <v>-15713156732.93848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-65471486.387243673</v>
      </c>
      <c r="L2518" s="444">
        <f t="shared" ca="1" si="147"/>
        <v>-15778628219.325724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48"/>
        <v>-15778628219.325724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-65744284.247190505</v>
      </c>
      <c r="L2519" s="444">
        <f t="shared" ca="1" si="147"/>
        <v>-15844372503.572914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48"/>
        <v>-15844372503.572914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-66018218.764887139</v>
      </c>
      <c r="L2520" s="444">
        <f t="shared" ca="1" si="147"/>
        <v>-15910390722.337801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48"/>
        <v>-15910390722.337801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-66293294.676407501</v>
      </c>
      <c r="L2521" s="444">
        <f t="shared" ca="1" si="147"/>
        <v>-15976684017.014208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48"/>
        <v>-15976684017.014208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-66569516.737559207</v>
      </c>
      <c r="L2522" s="444">
        <f t="shared" ca="1" si="147"/>
        <v>-16043253533.751766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48"/>
        <v>-16043253533.751766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-66846889.72396569</v>
      </c>
      <c r="L2523" s="444">
        <f t="shared" ca="1" si="147"/>
        <v>-16110100423.475733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48"/>
        <v>-16110100423.475733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-67125418.431148887</v>
      </c>
      <c r="L2524" s="444">
        <f t="shared" ca="1" si="147"/>
        <v>-16177225841.906881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48"/>
        <v>-16177225841.906881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-67405107.674612001</v>
      </c>
      <c r="L2525" s="444">
        <f t="shared" ca="1" si="147"/>
        <v>-16244630949.581493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48"/>
        <v>-16244630949.581493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-67685962.289922893</v>
      </c>
      <c r="L2526" s="444">
        <f t="shared" ca="1" si="147"/>
        <v>-16312316911.871416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48"/>
        <v>-16312316911.871416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-67967987.132797569</v>
      </c>
      <c r="L2527" s="444">
        <f t="shared" ca="1" si="147"/>
        <v>-16380284899.004213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48"/>
        <v>-16380284899.004213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-68251187.079184219</v>
      </c>
      <c r="L2528" s="444">
        <f t="shared" ca="1" si="147"/>
        <v>-16448536086.083397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48"/>
        <v>-16448536086.083397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-68535567.025347501</v>
      </c>
      <c r="L2529" s="444">
        <f t="shared" ca="1" si="147"/>
        <v>-16517071653.108744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48"/>
        <v>-16517071653.108744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-68821131.887953103</v>
      </c>
      <c r="L2530" s="444">
        <f t="shared" ca="1" si="147"/>
        <v>-16585892784.996696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48"/>
        <v>-16585892784.996696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-69107886.604152903</v>
      </c>
      <c r="L2531" s="444">
        <f t="shared" ca="1" si="147"/>
        <v>-16655000671.600849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48"/>
        <v>-16655000671.600849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-69395836.131670192</v>
      </c>
      <c r="L2532" s="444">
        <f t="shared" ca="1" si="147"/>
        <v>-16724396507.732519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48"/>
        <v>-16724396507.732519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-69684985.4488855</v>
      </c>
      <c r="L2533" s="444">
        <f t="shared" ca="1" si="147"/>
        <v>-16794081493.181404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48"/>
        <v>-16794081493.181404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-69975339.554922521</v>
      </c>
      <c r="L2534" s="444">
        <f t="shared" ca="1" si="147"/>
        <v>-16864056832.736326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48"/>
        <v>-16864056832.736326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-70266903.469734699</v>
      </c>
      <c r="L2535" s="444">
        <f t="shared" ca="1" si="147"/>
        <v>-16934323736.20606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48"/>
        <v>-16934323736.20606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-70559682.234191924</v>
      </c>
      <c r="L2536" s="444">
        <f t="shared" ca="1" si="147"/>
        <v>-17004883418.440252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48"/>
        <v>-17004883418.440252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-70853680.910167724</v>
      </c>
      <c r="L2537" s="444">
        <f t="shared" ca="1" si="147"/>
        <v>-17075737099.35042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48"/>
        <v>-17075737099.35042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-71148904.580626756</v>
      </c>
      <c r="L2538" s="444">
        <f t="shared" ca="1" si="147"/>
        <v>-17146886003.931047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48"/>
        <v>-17146886003.931047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-71445358.349712685</v>
      </c>
      <c r="L2539" s="444">
        <f t="shared" ca="1" si="147"/>
        <v>-17218331362.280762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48"/>
        <v>-17218331362.280762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-71743047.342836499</v>
      </c>
      <c r="L2540" s="444">
        <f t="shared" ca="1" si="147"/>
        <v>-17290074409.6236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48"/>
        <v>-17290074409.6236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-72041976.706764996</v>
      </c>
      <c r="L2541" s="444">
        <f t="shared" ca="1" si="147"/>
        <v>-17362116386.330364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48"/>
        <v>-17362116386.330364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-72342151.609709844</v>
      </c>
      <c r="L2542" s="444">
        <f t="shared" ca="1" si="147"/>
        <v>-17434458537.940075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48"/>
        <v>-17434458537.940075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-72643577.241416976</v>
      </c>
      <c r="L2543" s="444">
        <f t="shared" ca="1" si="147"/>
        <v>-17507102115.181492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48"/>
        <v>-17507102115.181492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-72946258.813256219</v>
      </c>
      <c r="L2544" s="444">
        <f t="shared" ca="1" si="147"/>
        <v>-17580048373.994747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48"/>
        <v>-17580048373.994747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-73250201.558311448</v>
      </c>
      <c r="L2545" s="444">
        <f t="shared" ca="1" si="147"/>
        <v>-17653298575.553059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48"/>
        <v>-17653298575.553059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-73555410.731471077</v>
      </c>
      <c r="L2546" s="444">
        <f t="shared" ca="1" si="147"/>
        <v>-17726853986.284531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48"/>
        <v>-17726853986.284531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-73861891.609518871</v>
      </c>
      <c r="L2547" s="444">
        <f t="shared" ca="1" si="147"/>
        <v>-17800715877.894051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48"/>
        <v>-17800715877.894051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-74169649.491225213</v>
      </c>
      <c r="L2548" s="444">
        <f t="shared" ca="1" si="147"/>
        <v>-17874885527.385277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48"/>
        <v>-17874885527.385277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-74478689.697438657</v>
      </c>
      <c r="L2549" s="444">
        <f t="shared" ca="1" si="147"/>
        <v>-17949364217.082714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48"/>
        <v>-17949364217.082714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-74789017.571177974</v>
      </c>
      <c r="L2550" s="444">
        <f t="shared" ca="1" si="147"/>
        <v>-18024153234.653893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48"/>
        <v>-18024153234.653893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-75100638.477724552</v>
      </c>
      <c r="L2551" s="444">
        <f t="shared" ca="1" si="147"/>
        <v>-18099253873.131618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48"/>
        <v>-18099253873.131618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-75413557.804715082</v>
      </c>
      <c r="L2552" s="444">
        <f t="shared" ca="1" si="147"/>
        <v>-18174667430.936333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48"/>
        <v>-18174667430.936333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-75727780.962234721</v>
      </c>
      <c r="L2553" s="444">
        <f t="shared" ca="1" si="147"/>
        <v>-18250395211.898567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48"/>
        <v>-18250395211.898567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-76043313.382910699</v>
      </c>
      <c r="L2554" s="444">
        <f t="shared" ca="1" si="147"/>
        <v>-18326438525.281479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48"/>
        <v>-18326438525.281479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-76360160.522006154</v>
      </c>
      <c r="L2555" s="444">
        <f t="shared" ca="1" si="147"/>
        <v>-18402798685.803486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48"/>
        <v>-18402798685.803486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-76678327.85751453</v>
      </c>
      <c r="L2556" s="444">
        <f t="shared" ca="1" si="147"/>
        <v>-18479477013.660999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48"/>
        <v>-18479477013.660999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-76997820.89025417</v>
      </c>
      <c r="L2557" s="444">
        <f t="shared" ca="1" si="147"/>
        <v>-18556474834.551254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48"/>
        <v>-18556474834.551254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-77318645.14396356</v>
      </c>
      <c r="L2558" s="444">
        <f t="shared" ref="L2558:L2812" ca="1" si="152">I2558-J2558+K2558</f>
        <v>-18633793479.695217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53">L2558</f>
        <v>-18633793479.695217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-77640806.165396735</v>
      </c>
      <c r="L2559" s="444">
        <f t="shared" ca="1" si="152"/>
        <v>-18711434285.860615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53"/>
        <v>-18711434285.860615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-77964309.524419233</v>
      </c>
      <c r="L2560" s="444">
        <f t="shared" ca="1" si="152"/>
        <v>-18789398595.385033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53"/>
        <v>-18789398595.385033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-78289160.814104304</v>
      </c>
      <c r="L2561" s="444">
        <f t="shared" ca="1" si="152"/>
        <v>-18867687756.199139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53"/>
        <v>-18867687756.199139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-78615365.650829747</v>
      </c>
      <c r="L2562" s="444">
        <f t="shared" ca="1" si="152"/>
        <v>-18946303121.849968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53"/>
        <v>-18946303121.849968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-78942929.674374864</v>
      </c>
      <c r="L2563" s="444">
        <f t="shared" ca="1" si="152"/>
        <v>-19025246051.524342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53"/>
        <v>-19025246051.524342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-79271858.548018083</v>
      </c>
      <c r="L2564" s="444">
        <f t="shared" ca="1" si="152"/>
        <v>-19104517910.072361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53"/>
        <v>-19104517910.072361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-79602157.958634838</v>
      </c>
      <c r="L2565" s="444">
        <f t="shared" ca="1" si="152"/>
        <v>-19184120068.030994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53"/>
        <v>-19184120068.030994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-79933833.616795808</v>
      </c>
      <c r="L2566" s="444">
        <f t="shared" ca="1" si="152"/>
        <v>-19264053901.647789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53"/>
        <v>-19264053901.647789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-80266891.256865785</v>
      </c>
      <c r="L2567" s="444">
        <f t="shared" ca="1" si="152"/>
        <v>-19344320792.904655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53"/>
        <v>-19344320792.904655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-80601336.637102723</v>
      </c>
      <c r="L2568" s="444">
        <f t="shared" ca="1" si="152"/>
        <v>-19424922129.541759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53"/>
        <v>-19424922129.541759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-80937175.539757326</v>
      </c>
      <c r="L2569" s="444">
        <f t="shared" ca="1" si="152"/>
        <v>-19505859305.081516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53"/>
        <v>-19505859305.081516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-81274413.771172985</v>
      </c>
      <c r="L2570" s="444">
        <f t="shared" ca="1" si="152"/>
        <v>-19587133718.852688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53"/>
        <v>-19587133718.852688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-81613057.1618862</v>
      </c>
      <c r="L2571" s="444">
        <f t="shared" ca="1" si="152"/>
        <v>-19668746776.014572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53"/>
        <v>-19668746776.014572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-81953111.566727385</v>
      </c>
      <c r="L2572" s="444">
        <f t="shared" ca="1" si="152"/>
        <v>-19750699887.581299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53"/>
        <v>-19750699887.581299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-82294582.864922076</v>
      </c>
      <c r="L2573" s="444">
        <f t="shared" ca="1" si="152"/>
        <v>-19832994470.44622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53"/>
        <v>-19832994470.44622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-82637476.960192591</v>
      </c>
      <c r="L2574" s="444">
        <f t="shared" ca="1" si="152"/>
        <v>-19915631947.406414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53"/>
        <v>-19915631947.406414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-82981799.780860052</v>
      </c>
      <c r="L2575" s="444">
        <f t="shared" ca="1" si="152"/>
        <v>-19998613747.187275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53"/>
        <v>-19998613747.187275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-83327557.279946983</v>
      </c>
      <c r="L2576" s="444">
        <f t="shared" ca="1" si="152"/>
        <v>-20081941304.46722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53"/>
        <v>-20081941304.46722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-83674755.435280085</v>
      </c>
      <c r="L2577" s="444">
        <f t="shared" ca="1" si="152"/>
        <v>-20165616059.9025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53"/>
        <v>-20165616059.9025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-84023400.24959375</v>
      </c>
      <c r="L2578" s="444">
        <f t="shared" ca="1" si="152"/>
        <v>-20249639460.152096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53"/>
        <v>-20249639460.152096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-84373497.750633731</v>
      </c>
      <c r="L2579" s="444">
        <f t="shared" ca="1" si="152"/>
        <v>-20334012957.902729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53"/>
        <v>-20334012957.902729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-84725053.991261363</v>
      </c>
      <c r="L2580" s="444">
        <f t="shared" ca="1" si="152"/>
        <v>-20418738011.89399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53"/>
        <v>-20418738011.89399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-85078075.049558282</v>
      </c>
      <c r="L2581" s="444">
        <f t="shared" ca="1" si="152"/>
        <v>-20503816086.943546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53"/>
        <v>-20503816086.943546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-85432567.028931439</v>
      </c>
      <c r="L2582" s="444">
        <f t="shared" ca="1" si="152"/>
        <v>-20589248653.972477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53"/>
        <v>-20589248653.972477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-85788536.058218658</v>
      </c>
      <c r="L2583" s="444">
        <f t="shared" ca="1" si="152"/>
        <v>-20675037190.030697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53"/>
        <v>-20675037190.030697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-86145988.291794568</v>
      </c>
      <c r="L2584" s="444">
        <f t="shared" ca="1" si="152"/>
        <v>-20761183178.322491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53"/>
        <v>-20761183178.322491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-86504929.909677044</v>
      </c>
      <c r="L2585" s="444">
        <f t="shared" ca="1" si="152"/>
        <v>-20847688108.232166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53"/>
        <v>-20847688108.232166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-86865367.117634028</v>
      </c>
      <c r="L2586" s="444">
        <f t="shared" ca="1" si="152"/>
        <v>-20934553475.3498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53"/>
        <v>-20934553475.3498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-87227306.147290826</v>
      </c>
      <c r="L2587" s="444">
        <f t="shared" ca="1" si="152"/>
        <v>-21021780781.497089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53"/>
        <v>-21021780781.497089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-87590753.256237864</v>
      </c>
      <c r="L2588" s="444">
        <f t="shared" ca="1" si="152"/>
        <v>-21109371534.753326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53"/>
        <v>-21109371534.753326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-87955714.728138864</v>
      </c>
      <c r="L2589" s="444">
        <f t="shared" ca="1" si="152"/>
        <v>-21197327249.481464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53"/>
        <v>-21197327249.481464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-88322196.872839436</v>
      </c>
      <c r="L2590" s="444">
        <f t="shared" ca="1" si="152"/>
        <v>-21285649446.354305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53"/>
        <v>-21285649446.354305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-88690206.026476264</v>
      </c>
      <c r="L2591" s="444">
        <f t="shared" ca="1" si="152"/>
        <v>-21374339652.380783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53"/>
        <v>-21374339652.380783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-89059748.551586598</v>
      </c>
      <c r="L2592" s="444">
        <f t="shared" ca="1" si="152"/>
        <v>-21463399400.932369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53"/>
        <v>-21463399400.932369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-89430830.83721821</v>
      </c>
      <c r="L2593" s="444">
        <f t="shared" ca="1" si="152"/>
        <v>-21552830231.769588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53"/>
        <v>-21552830231.769588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-89803459.299039945</v>
      </c>
      <c r="L2594" s="444">
        <f t="shared" ca="1" si="152"/>
        <v>-21642633691.06863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53"/>
        <v>-21642633691.06863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-90177640.379452631</v>
      </c>
      <c r="L2595" s="444">
        <f t="shared" ca="1" si="152"/>
        <v>-21732811331.448082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53"/>
        <v>-21732811331.448082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-90553380.547700346</v>
      </c>
      <c r="L2596" s="444">
        <f t="shared" ca="1" si="152"/>
        <v>-21823364711.995781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53"/>
        <v>-21823364711.995781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-90930686.299982414</v>
      </c>
      <c r="L2597" s="444">
        <f t="shared" ca="1" si="152"/>
        <v>-21914295398.295765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53"/>
        <v>-21914295398.295765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-91309564.159565687</v>
      </c>
      <c r="L2598" s="444">
        <f t="shared" ca="1" si="152"/>
        <v>-22005604962.45533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53"/>
        <v>-22005604962.45533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-91690020.676897213</v>
      </c>
      <c r="L2599" s="444">
        <f t="shared" ca="1" si="152"/>
        <v>-22097294983.132229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53"/>
        <v>-22097294983.132229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-92072062.429717615</v>
      </c>
      <c r="L2600" s="444">
        <f t="shared" ca="1" si="152"/>
        <v>-22189367045.561947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53"/>
        <v>-22189367045.561947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-92455696.023174778</v>
      </c>
      <c r="L2601" s="444">
        <f t="shared" ca="1" si="152"/>
        <v>-22281822741.585121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53"/>
        <v>-22281822741.585121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-92840928.089938</v>
      </c>
      <c r="L2602" s="444">
        <f t="shared" ca="1" si="152"/>
        <v>-22374663669.67506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53"/>
        <v>-22374663669.67506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-93227765.290312752</v>
      </c>
      <c r="L2603" s="444">
        <f t="shared" ca="1" si="152"/>
        <v>-22467891434.965374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53"/>
        <v>-22467891434.965374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-93616214.312355727</v>
      </c>
      <c r="L2604" s="444">
        <f t="shared" ca="1" si="152"/>
        <v>-22561507649.277729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53"/>
        <v>-22561507649.277729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-94006281.871990532</v>
      </c>
      <c r="L2605" s="444">
        <f t="shared" ca="1" si="152"/>
        <v>-22655513931.149719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53"/>
        <v>-22655513931.149719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-94397974.713123828</v>
      </c>
      <c r="L2606" s="444">
        <f t="shared" ca="1" si="152"/>
        <v>-22749911905.862843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53"/>
        <v>-22749911905.862843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-94791299.607761845</v>
      </c>
      <c r="L2607" s="444">
        <f t="shared" ca="1" si="152"/>
        <v>-22844703205.470604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53"/>
        <v>-22844703205.470604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-95186263.356127515</v>
      </c>
      <c r="L2608" s="444">
        <f t="shared" ca="1" si="152"/>
        <v>-22939889468.826733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53"/>
        <v>-22939889468.826733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-95582872.786778048</v>
      </c>
      <c r="L2609" s="444">
        <f t="shared" ca="1" si="152"/>
        <v>-23035472341.61351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53"/>
        <v>-23035472341.61351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-95981134.756722957</v>
      </c>
      <c r="L2610" s="444">
        <f t="shared" ca="1" si="152"/>
        <v>-23131453476.370232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53"/>
        <v>-23131453476.370232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-96381056.151542634</v>
      </c>
      <c r="L2611" s="444">
        <f t="shared" ca="1" si="152"/>
        <v>-23227834532.521774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53"/>
        <v>-23227834532.521774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-96782643.88550739</v>
      </c>
      <c r="L2612" s="444">
        <f t="shared" ca="1" si="152"/>
        <v>-23324617176.40728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53"/>
        <v>-23324617176.40728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-97185904.901696995</v>
      </c>
      <c r="L2613" s="444">
        <f t="shared" ca="1" si="152"/>
        <v>-23421803081.308975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53"/>
        <v>-23421803081.308975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-97590846.172120735</v>
      </c>
      <c r="L2614" s="444">
        <f t="shared" ca="1" si="152"/>
        <v>-23519393927.481094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53"/>
        <v>-23519393927.481094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-97997474.697837889</v>
      </c>
      <c r="L2615" s="444">
        <f t="shared" ca="1" si="152"/>
        <v>-23617391402.178932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53"/>
        <v>-23617391402.178932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-98405797.50907889</v>
      </c>
      <c r="L2616" s="444">
        <f t="shared" ca="1" si="152"/>
        <v>-23715797199.688011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53"/>
        <v>-23715797199.688011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-98815821.665366709</v>
      </c>
      <c r="L2617" s="444">
        <f t="shared" ca="1" si="152"/>
        <v>-23814613021.353378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53"/>
        <v>-23814613021.353378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-99227554.255639076</v>
      </c>
      <c r="L2618" s="444">
        <f t="shared" ca="1" si="152"/>
        <v>-23913840575.609016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53"/>
        <v>-23913840575.609016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-99641002.398370907</v>
      </c>
      <c r="L2619" s="444">
        <f t="shared" ca="1" si="152"/>
        <v>-24013481578.007389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53"/>
        <v>-24013481578.007389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-100056173.24169746</v>
      </c>
      <c r="L2620" s="444">
        <f t="shared" ca="1" si="152"/>
        <v>-24113537751.249088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53"/>
        <v>-24113537751.249088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-100473073.96353787</v>
      </c>
      <c r="L2621" s="444">
        <f t="shared" ca="1" si="152"/>
        <v>-24214010825.212627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53"/>
        <v>-24214010825.212627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-100891711.77171928</v>
      </c>
      <c r="L2622" s="444">
        <f t="shared" ca="1" si="152"/>
        <v>-24314902536.984348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53"/>
        <v>-24314902536.984348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-101312093.90410145</v>
      </c>
      <c r="L2623" s="444">
        <f t="shared" ca="1" si="152"/>
        <v>-24416214630.888451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53"/>
        <v>-24416214630.888451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-101734227.62870188</v>
      </c>
      <c r="L2624" s="444">
        <f t="shared" ca="1" si="152"/>
        <v>-24517948858.517151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53"/>
        <v>-24517948858.517151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-102158120.24382146</v>
      </c>
      <c r="L2625" s="444">
        <f t="shared" ca="1" si="152"/>
        <v>-24620106978.760971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53"/>
        <v>-24620106978.760971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-102583779.07817072</v>
      </c>
      <c r="L2626" s="444">
        <f t="shared" ca="1" si="152"/>
        <v>-24722690757.839142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53"/>
        <v>-24722690757.839142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-103011211.49099642</v>
      </c>
      <c r="L2627" s="444">
        <f t="shared" ca="1" si="152"/>
        <v>-24825701969.330139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53"/>
        <v>-24825701969.330139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-103440424.87220891</v>
      </c>
      <c r="L2628" s="444">
        <f t="shared" ca="1" si="152"/>
        <v>-24929142394.202347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53"/>
        <v>-24929142394.202347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-103871426.64250977</v>
      </c>
      <c r="L2629" s="444">
        <f t="shared" ca="1" si="152"/>
        <v>-25033013820.844856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53"/>
        <v>-25033013820.844856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-104304224.25352024</v>
      </c>
      <c r="L2630" s="444">
        <f t="shared" ca="1" si="152"/>
        <v>-25137318045.098377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53"/>
        <v>-25137318045.098377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-104738825.1879099</v>
      </c>
      <c r="L2631" s="444">
        <f t="shared" ca="1" si="152"/>
        <v>-25242056870.286285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53"/>
        <v>-25242056870.286285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-105175236.95952618</v>
      </c>
      <c r="L2632" s="444">
        <f t="shared" ca="1" si="152"/>
        <v>-25347232107.245811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53"/>
        <v>-25347232107.245811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-105613467.11352421</v>
      </c>
      <c r="L2633" s="444">
        <f t="shared" ca="1" si="152"/>
        <v>-25452845574.359337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53"/>
        <v>-25452845574.359337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-106053523.22649723</v>
      </c>
      <c r="L2634" s="444">
        <f t="shared" ca="1" si="152"/>
        <v>-25558899097.585835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53"/>
        <v>-25558899097.585835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-106495412.90660764</v>
      </c>
      <c r="L2635" s="444">
        <f t="shared" ca="1" si="152"/>
        <v>-25665394510.492443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53"/>
        <v>-25665394510.492443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-106939143.79371852</v>
      </c>
      <c r="L2636" s="444">
        <f t="shared" ca="1" si="152"/>
        <v>-25772333654.286163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53"/>
        <v>-25772333654.286163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-107384723.55952568</v>
      </c>
      <c r="L2637" s="444">
        <f t="shared" ca="1" si="152"/>
        <v>-25879718377.845688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53"/>
        <v>-25879718377.845688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-107832159.90769036</v>
      </c>
      <c r="L2638" s="444">
        <f t="shared" ca="1" si="152"/>
        <v>-25987550537.75338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53"/>
        <v>-25987550537.75338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-108281460.57397242</v>
      </c>
      <c r="L2639" s="444">
        <f t="shared" ca="1" si="152"/>
        <v>-26095831998.327351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53"/>
        <v>-26095831998.327351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-108732633.32636397</v>
      </c>
      <c r="L2640" s="444">
        <f t="shared" ca="1" si="152"/>
        <v>-26204564631.653713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53"/>
        <v>-26204564631.653713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-109185685.9652238</v>
      </c>
      <c r="L2641" s="444">
        <f t="shared" ca="1" si="152"/>
        <v>-26313750317.618938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53"/>
        <v>-26313750317.618938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-109640626.32341224</v>
      </c>
      <c r="L2642" s="444">
        <f t="shared" ca="1" si="152"/>
        <v>-26423390943.942352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53"/>
        <v>-26423390943.942352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-110097462.26642646</v>
      </c>
      <c r="L2643" s="444">
        <f t="shared" ca="1" si="152"/>
        <v>-26533488406.208778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53"/>
        <v>-26533488406.208778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-110556201.69253658</v>
      </c>
      <c r="L2644" s="444">
        <f t="shared" ca="1" si="152"/>
        <v>-26644044607.901314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53"/>
        <v>-26644044607.901314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-111016852.53292213</v>
      </c>
      <c r="L2645" s="444">
        <f t="shared" ca="1" si="152"/>
        <v>-26755061460.434235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53"/>
        <v>-26755061460.434235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-111479422.75180931</v>
      </c>
      <c r="L2646" s="444">
        <f t="shared" ca="1" si="152"/>
        <v>-26866540883.186043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53"/>
        <v>-26866540883.186043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-111943920.3466085</v>
      </c>
      <c r="L2647" s="444">
        <f t="shared" ca="1" si="152"/>
        <v>-26978484803.53265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53"/>
        <v>-26978484803.53265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-112410353.34805271</v>
      </c>
      <c r="L2648" s="444">
        <f t="shared" ca="1" si="152"/>
        <v>-27090895156.880703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53"/>
        <v>-27090895156.880703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-112878729.82033624</v>
      </c>
      <c r="L2649" s="444">
        <f t="shared" ca="1" si="152"/>
        <v>-27203773886.701038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53"/>
        <v>-27203773886.701038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-113349057.86125432</v>
      </c>
      <c r="L2650" s="444">
        <f t="shared" ca="1" si="152"/>
        <v>-27317122944.562294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53"/>
        <v>-27317122944.562294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-113821345.60234289</v>
      </c>
      <c r="L2651" s="444">
        <f t="shared" ca="1" si="152"/>
        <v>-27430944290.164639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53"/>
        <v>-27430944290.164639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-114295601.20901935</v>
      </c>
      <c r="L2652" s="444">
        <f t="shared" ca="1" si="152"/>
        <v>-27545239891.373657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53"/>
        <v>-27545239891.373657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-114771832.88072357</v>
      </c>
      <c r="L2653" s="444">
        <f t="shared" ca="1" si="152"/>
        <v>-27660011724.254379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53"/>
        <v>-27660011724.254379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-115250048.85105991</v>
      </c>
      <c r="L2654" s="444">
        <f t="shared" ca="1" si="152"/>
        <v>-27775261773.105438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53"/>
        <v>-27775261773.105438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-115730257.38793932</v>
      </c>
      <c r="L2655" s="444">
        <f t="shared" ca="1" si="152"/>
        <v>-27890992030.493378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53"/>
        <v>-27890992030.493378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-116212466.79372241</v>
      </c>
      <c r="L2656" s="444">
        <f t="shared" ca="1" si="152"/>
        <v>-28007204497.287102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53"/>
        <v>-28007204497.287102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-116696685.4053629</v>
      </c>
      <c r="L2657" s="444">
        <f t="shared" ca="1" si="152"/>
        <v>-28123901182.692463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53"/>
        <v>-28123901182.692463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-117182921.59455192</v>
      </c>
      <c r="L2658" s="444">
        <f t="shared" ca="1" si="152"/>
        <v>-28241084104.287014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53"/>
        <v>-28241084104.287014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-117671183.76786256</v>
      </c>
      <c r="L2659" s="444">
        <f t="shared" ca="1" si="152"/>
        <v>-28358755288.054878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53"/>
        <v>-28358755288.054878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-118161480.3668953</v>
      </c>
      <c r="L2660" s="444">
        <f t="shared" ca="1" si="152"/>
        <v>-28476916768.421772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53"/>
        <v>-28476916768.421772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-118653819.86842403</v>
      </c>
      <c r="L2661" s="444">
        <f t="shared" ca="1" si="152"/>
        <v>-28595570588.290195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53"/>
        <v>-28595570588.290195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-119148210.78454249</v>
      </c>
      <c r="L2662" s="444">
        <f t="shared" ca="1" si="152"/>
        <v>-28714718799.074738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53"/>
        <v>-28714718799.074738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-119644661.66281141</v>
      </c>
      <c r="L2663" s="444">
        <f t="shared" ca="1" si="152"/>
        <v>-28834363460.737549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53"/>
        <v>-28834363460.737549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-120143181.08640645</v>
      </c>
      <c r="L2664" s="444">
        <f t="shared" ca="1" si="152"/>
        <v>-28954506641.823956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53"/>
        <v>-28954506641.823956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-120643777.6742665</v>
      </c>
      <c r="L2665" s="444">
        <f t="shared" ca="1" si="152"/>
        <v>-29075150419.498222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53"/>
        <v>-29075150419.498222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-121146460.08124259</v>
      </c>
      <c r="L2666" s="444">
        <f t="shared" ca="1" si="152"/>
        <v>-29196296879.579464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53"/>
        <v>-29196296879.579464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-121651236.99824779</v>
      </c>
      <c r="L2667" s="444">
        <f t="shared" ca="1" si="152"/>
        <v>-29317948116.577713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53"/>
        <v>-29317948116.577713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-122158117.15240715</v>
      </c>
      <c r="L2668" s="444">
        <f t="shared" ca="1" si="152"/>
        <v>-29440106233.730122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53"/>
        <v>-29440106233.730122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-122667109.30720882</v>
      </c>
      <c r="L2669" s="444">
        <f t="shared" ca="1" si="152"/>
        <v>-29562773343.037331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53"/>
        <v>-29562773343.037331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-123178222.26265554</v>
      </c>
      <c r="L2670" s="444">
        <f t="shared" ca="1" si="152"/>
        <v>-29685951565.299988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53"/>
        <v>-29685951565.299988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-123691464.85541661</v>
      </c>
      <c r="L2671" s="444">
        <f t="shared" ca="1" si="152"/>
        <v>-29809643030.155403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53"/>
        <v>-29809643030.155403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-124206845.95898086</v>
      </c>
      <c r="L2672" s="444">
        <f t="shared" ca="1" si="152"/>
        <v>-29933849876.114384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53"/>
        <v>-29933849876.114384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-124724374.48380993</v>
      </c>
      <c r="L2673" s="444">
        <f t="shared" ca="1" si="152"/>
        <v>-30058574250.598194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53"/>
        <v>-30058574250.598194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-125244059.37749247</v>
      </c>
      <c r="L2674" s="444">
        <f t="shared" ca="1" si="152"/>
        <v>-30183818309.975685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53"/>
        <v>-30183818309.975685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-125765909.6248987</v>
      </c>
      <c r="L2675" s="444">
        <f t="shared" ca="1" si="152"/>
        <v>-30309584219.600582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53"/>
        <v>-30309584219.600582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-126289934.24833576</v>
      </c>
      <c r="L2676" s="444">
        <f t="shared" ca="1" si="152"/>
        <v>-30435874153.848919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53"/>
        <v>-30435874153.848919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-126816142.30770382</v>
      </c>
      <c r="L2677" s="444">
        <f t="shared" ca="1" si="152"/>
        <v>-30562690296.156624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53"/>
        <v>-30562690296.156624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-127344542.90065259</v>
      </c>
      <c r="L2678" s="444">
        <f t="shared" ca="1" si="152"/>
        <v>-30690034839.057278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53"/>
        <v>-30690034839.057278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-127875145.16273864</v>
      </c>
      <c r="L2679" s="444">
        <f t="shared" ca="1" si="152"/>
        <v>-30817909984.220016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53"/>
        <v>-30817909984.220016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-128407958.26758339</v>
      </c>
      <c r="L2680" s="444">
        <f t="shared" ca="1" si="152"/>
        <v>-30946317942.487598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53"/>
        <v>-30946317942.487598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-128942991.42703165</v>
      </c>
      <c r="L2681" s="444">
        <f t="shared" ca="1" si="152"/>
        <v>-31075260933.914631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53"/>
        <v>-31075260933.914631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-129480253.89131096</v>
      </c>
      <c r="L2682" s="444">
        <f t="shared" ca="1" si="152"/>
        <v>-31204741187.805943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53"/>
        <v>-31204741187.805943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-130019754.94919142</v>
      </c>
      <c r="L2683" s="444">
        <f t="shared" ca="1" si="152"/>
        <v>-31334760942.755135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53"/>
        <v>-31334760942.755135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-130561503.92814639</v>
      </c>
      <c r="L2684" s="444">
        <f t="shared" ca="1" si="152"/>
        <v>-31465322446.683281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53"/>
        <v>-31465322446.683281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-131105510.19451365</v>
      </c>
      <c r="L2685" s="444">
        <f t="shared" ca="1" si="152"/>
        <v>-31596427956.877796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53"/>
        <v>-31596427956.877796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-131651783.15365748</v>
      </c>
      <c r="L2686" s="444">
        <f t="shared" ca="1" si="152"/>
        <v>-31728079740.031452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53"/>
        <v>-31728079740.031452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-132200332.25013106</v>
      </c>
      <c r="L2687" s="444">
        <f t="shared" ca="1" si="152"/>
        <v>-31860280072.281582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53"/>
        <v>-31860280072.281582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-132751166.96783993</v>
      </c>
      <c r="L2688" s="444">
        <f t="shared" ca="1" si="152"/>
        <v>-31993031239.24942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53"/>
        <v>-31993031239.24942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-133304296.8302059</v>
      </c>
      <c r="L2689" s="444">
        <f t="shared" ca="1" si="152"/>
        <v>-32126335536.079624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53"/>
        <v>-32126335536.079624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-133859731.40033177</v>
      </c>
      <c r="L2690" s="444">
        <f t="shared" ca="1" si="152"/>
        <v>-32260195267.479958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53"/>
        <v>-32260195267.479958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-134417480.28116649</v>
      </c>
      <c r="L2691" s="444">
        <f t="shared" ca="1" si="152"/>
        <v>-32394612747.761124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53"/>
        <v>-32394612747.761124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-134977553.11567134</v>
      </c>
      <c r="L2692" s="444">
        <f t="shared" ca="1" si="152"/>
        <v>-32529590300.876797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53"/>
        <v>-32529590300.876797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-135539959.58698666</v>
      </c>
      <c r="L2693" s="444">
        <f t="shared" ca="1" si="152"/>
        <v>-32665130260.463783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53"/>
        <v>-32665130260.463783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-136104709.4185991</v>
      </c>
      <c r="L2694" s="444">
        <f t="shared" ca="1" si="152"/>
        <v>-32801234969.882381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53"/>
        <v>-32801234969.882381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-136671812.37450993</v>
      </c>
      <c r="L2695" s="444">
        <f t="shared" ca="1" si="152"/>
        <v>-32937906782.256893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53"/>
        <v>-32937906782.256893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-137241278.25940371</v>
      </c>
      <c r="L2696" s="444">
        <f t="shared" ca="1" si="152"/>
        <v>-33075148060.516296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53"/>
        <v>-33075148060.516296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-137813116.91881791</v>
      </c>
      <c r="L2697" s="444">
        <f t="shared" ca="1" si="152"/>
        <v>-33212961177.435116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53"/>
        <v>-33212961177.435116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-138387338.23931298</v>
      </c>
      <c r="L2698" s="444">
        <f t="shared" ca="1" si="152"/>
        <v>-33351348515.674427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53"/>
        <v>-33351348515.674427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-138963952.14864343</v>
      </c>
      <c r="L2699" s="444">
        <f t="shared" ca="1" si="152"/>
        <v>-33490312467.823071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53"/>
        <v>-33490312467.823071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-139542968.61592948</v>
      </c>
      <c r="L2700" s="444">
        <f t="shared" ca="1" si="152"/>
        <v>-33629855436.438999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53"/>
        <v>-33629855436.438999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-140124397.65182915</v>
      </c>
      <c r="L2701" s="444">
        <f t="shared" ca="1" si="152"/>
        <v>-33769979834.090828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53"/>
        <v>-33769979834.090828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-140708249.30871177</v>
      </c>
      <c r="L2702" s="444">
        <f t="shared" ca="1" si="152"/>
        <v>-33910688083.39954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53"/>
        <v>-33910688083.39954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-141294533.6808314</v>
      </c>
      <c r="L2703" s="444">
        <f t="shared" ca="1" si="152"/>
        <v>-34051982617.080372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53"/>
        <v>-34051982617.080372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-141883260.90450156</v>
      </c>
      <c r="L2704" s="444">
        <f t="shared" ca="1" si="152"/>
        <v>-34193865877.984875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53"/>
        <v>-34193865877.984875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-142474441.1582703</v>
      </c>
      <c r="L2705" s="444">
        <f t="shared" ca="1" si="152"/>
        <v>-34336340319.143147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53"/>
        <v>-34336340319.143147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-143068084.66309643</v>
      </c>
      <c r="L2706" s="444">
        <f t="shared" ca="1" si="152"/>
        <v>-34479408403.806244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53"/>
        <v>-34479408403.806244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-143664201.68252602</v>
      </c>
      <c r="L2707" s="444">
        <f t="shared" ca="1" si="152"/>
        <v>-34623072605.48877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53"/>
        <v>-34623072605.48877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-144262802.52286988</v>
      </c>
      <c r="L2708" s="444">
        <f t="shared" ca="1" si="152"/>
        <v>-34767335408.011642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53"/>
        <v>-34767335408.011642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-144863897.53338185</v>
      </c>
      <c r="L2709" s="444">
        <f t="shared" ca="1" si="152"/>
        <v>-34912199305.545021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53"/>
        <v>-34912199305.545021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-145467497.10643759</v>
      </c>
      <c r="L2710" s="444">
        <f t="shared" ca="1" si="152"/>
        <v>-35057666802.651459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53"/>
        <v>-35057666802.651459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-146073611.67771441</v>
      </c>
      <c r="L2711" s="444">
        <f t="shared" ca="1" si="152"/>
        <v>-35203740414.32917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53"/>
        <v>-35203740414.32917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-146682251.72637153</v>
      </c>
      <c r="L2712" s="444">
        <f t="shared" ca="1" si="152"/>
        <v>-35350422666.055542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53"/>
        <v>-35350422666.055542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-147293427.77523142</v>
      </c>
      <c r="L2713" s="444">
        <f t="shared" ca="1" si="152"/>
        <v>-35497716093.830772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53"/>
        <v>-35497716093.830772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-147907150.39096156</v>
      </c>
      <c r="L2714" s="444">
        <f t="shared" ca="1" si="152"/>
        <v>-35645623244.221733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53"/>
        <v>-35645623244.221733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-148523430.18425721</v>
      </c>
      <c r="L2715" s="444">
        <f t="shared" ca="1" si="152"/>
        <v>-35794146674.405991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53"/>
        <v>-35794146674.405991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-149142277.81002495</v>
      </c>
      <c r="L2716" s="444">
        <f t="shared" ca="1" si="152"/>
        <v>-35943288952.216019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53"/>
        <v>-35943288952.216019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-149763703.96756673</v>
      </c>
      <c r="L2717" s="444">
        <f t="shared" ca="1" si="152"/>
        <v>-36093052656.183586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53"/>
        <v>-36093052656.183586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-150387719.40076494</v>
      </c>
      <c r="L2718" s="444">
        <f t="shared" ca="1" si="152"/>
        <v>-36243440375.584351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53"/>
        <v>-36243440375.584351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-151014334.89826813</v>
      </c>
      <c r="L2719" s="444">
        <f t="shared" ca="1" si="152"/>
        <v>-36394454710.48262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53"/>
        <v>-36394454710.48262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-151643561.29367757</v>
      </c>
      <c r="L2720" s="444">
        <f t="shared" ca="1" si="152"/>
        <v>-36546098271.776299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53"/>
        <v>-36546098271.776299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-152275409.46573457</v>
      </c>
      <c r="L2721" s="444">
        <f t="shared" ca="1" si="152"/>
        <v>-36698373681.242035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53"/>
        <v>-36698373681.242035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-152909890.33850849</v>
      </c>
      <c r="L2722" s="444">
        <f t="shared" ca="1" si="152"/>
        <v>-36851283571.580544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53"/>
        <v>-36851283571.580544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-153547014.8815856</v>
      </c>
      <c r="L2723" s="444">
        <f t="shared" ca="1" si="152"/>
        <v>-37004830586.462128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53"/>
        <v>-37004830586.462128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-154186794.11025888</v>
      </c>
      <c r="L2724" s="444">
        <f t="shared" ca="1" si="152"/>
        <v>-37159017380.572388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53"/>
        <v>-37159017380.572388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-154829239.08571827</v>
      </c>
      <c r="L2725" s="444">
        <f t="shared" ca="1" si="152"/>
        <v>-37313846619.658104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53"/>
        <v>-37313846619.658104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-155474360.91524211</v>
      </c>
      <c r="L2726" s="444">
        <f t="shared" ca="1" si="152"/>
        <v>-37469320980.573349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53"/>
        <v>-37469320980.573349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-156122170.75238895</v>
      </c>
      <c r="L2727" s="444">
        <f t="shared" ca="1" si="152"/>
        <v>-37625443151.325737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53"/>
        <v>-37625443151.325737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-156772679.79719058</v>
      </c>
      <c r="L2728" s="444">
        <f t="shared" ca="1" si="152"/>
        <v>-37782215831.122925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53"/>
        <v>-37782215831.122925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-157425899.29634553</v>
      </c>
      <c r="L2729" s="444">
        <f t="shared" ca="1" si="152"/>
        <v>-37939641730.419273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53"/>
        <v>-37939641730.419273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-158081840.54341364</v>
      </c>
      <c r="L2730" s="444">
        <f t="shared" ca="1" si="152"/>
        <v>-38097723570.962685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53"/>
        <v>-38097723570.962685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-158740514.87901118</v>
      </c>
      <c r="L2731" s="444">
        <f t="shared" ca="1" si="152"/>
        <v>-38256464085.841698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53"/>
        <v>-38256464085.841698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-159401933.69100708</v>
      </c>
      <c r="L2732" s="444">
        <f t="shared" ca="1" si="152"/>
        <v>-38415866019.532707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53"/>
        <v>-38415866019.532707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-160066108.41471961</v>
      </c>
      <c r="L2733" s="444">
        <f t="shared" ca="1" si="152"/>
        <v>-38575932127.947426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53"/>
        <v>-38575932127.947426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-160733050.53311428</v>
      </c>
      <c r="L2734" s="444">
        <f t="shared" ca="1" si="152"/>
        <v>-38736665178.480537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53"/>
        <v>-38736665178.480537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-161402771.57700223</v>
      </c>
      <c r="L2735" s="444">
        <f t="shared" ca="1" si="152"/>
        <v>-38898067950.057541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53"/>
        <v>-38898067950.057541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-162075283.12523976</v>
      </c>
      <c r="L2736" s="444">
        <f t="shared" ca="1" si="152"/>
        <v>-39060143233.182777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53"/>
        <v>-39060143233.182777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-162750596.80492824</v>
      </c>
      <c r="L2737" s="444">
        <f t="shared" ca="1" si="152"/>
        <v>-39222893829.987709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53"/>
        <v>-39222893829.987709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-163428724.29161546</v>
      </c>
      <c r="L2738" s="444">
        <f t="shared" ca="1" si="152"/>
        <v>-39386322554.279327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53"/>
        <v>-39386322554.279327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-164109677.30949721</v>
      </c>
      <c r="L2739" s="444">
        <f t="shared" ca="1" si="152"/>
        <v>-39550432231.588821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53"/>
        <v>-39550432231.588821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-164793467.63162008</v>
      </c>
      <c r="L2740" s="444">
        <f t="shared" ca="1" si="152"/>
        <v>-39715225699.220444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53"/>
        <v>-39715225699.220444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-165480107.08008519</v>
      </c>
      <c r="L2741" s="444">
        <f t="shared" ca="1" si="152"/>
        <v>-39880705806.300529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53"/>
        <v>-39880705806.300529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-166169607.52625221</v>
      </c>
      <c r="L2742" s="444">
        <f t="shared" ca="1" si="152"/>
        <v>-40046875413.826782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53"/>
        <v>-40046875413.826782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-166861980.89094493</v>
      </c>
      <c r="L2743" s="444">
        <f t="shared" ca="1" si="152"/>
        <v>-40213737394.717728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53"/>
        <v>-40213737394.717728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-167557239.14465719</v>
      </c>
      <c r="L2744" s="444">
        <f t="shared" ca="1" si="152"/>
        <v>-40381294633.862389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53"/>
        <v>-40381294633.862389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-168255394.30775994</v>
      </c>
      <c r="L2745" s="444">
        <f t="shared" ca="1" si="152"/>
        <v>-40549550028.170151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53"/>
        <v>-40549550028.170151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-168956458.45070896</v>
      </c>
      <c r="L2746" s="444">
        <f t="shared" ca="1" si="152"/>
        <v>-40718506486.620857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53"/>
        <v>-40718506486.620857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-169660443.69425356</v>
      </c>
      <c r="L2747" s="444">
        <f t="shared" ca="1" si="152"/>
        <v>-40888166930.315109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53"/>
        <v>-40888166930.315109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-170367362.20964628</v>
      </c>
      <c r="L2748" s="444">
        <f t="shared" ca="1" si="152"/>
        <v>-41058534292.524757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53"/>
        <v>-41058534292.524757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-171077226.21885315</v>
      </c>
      <c r="L2749" s="444">
        <f t="shared" ca="1" si="152"/>
        <v>-41229611518.743614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53"/>
        <v>-41229611518.743614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-171790047.99476504</v>
      </c>
      <c r="L2750" s="444">
        <f t="shared" ca="1" si="152"/>
        <v>-41401401566.73838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53"/>
        <v>-41401401566.73838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-172505839.8614099</v>
      </c>
      <c r="L2751" s="444">
        <f t="shared" ca="1" si="152"/>
        <v>-41573907406.599792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53"/>
        <v>-41573907406.599792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-173224614.1941658</v>
      </c>
      <c r="L2752" s="444">
        <f t="shared" ca="1" si="152"/>
        <v>-41747132020.793961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53"/>
        <v>-41747132020.793961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-173946383.41997483</v>
      </c>
      <c r="L2753" s="444">
        <f t="shared" ca="1" si="152"/>
        <v>-41921078404.213936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53"/>
        <v>-41921078404.213936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-174671160.01755807</v>
      </c>
      <c r="L2754" s="444">
        <f t="shared" ca="1" si="152"/>
        <v>-42095749564.231491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53"/>
        <v>-42095749564.231491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-175398956.5176312</v>
      </c>
      <c r="L2755" s="444">
        <f t="shared" ca="1" si="152"/>
        <v>-42271148520.749123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53"/>
        <v>-42271148520.749123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-176129785.50312135</v>
      </c>
      <c r="L2756" s="444">
        <f t="shared" ca="1" si="152"/>
        <v>-42447278306.252243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53"/>
        <v>-42447278306.252243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-176863659.60938436</v>
      </c>
      <c r="L2757" s="444">
        <f t="shared" ca="1" si="152"/>
        <v>-42624141965.861626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53"/>
        <v>-42624141965.861626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-177600591.52442345</v>
      </c>
      <c r="L2758" s="444">
        <f t="shared" ca="1" si="152"/>
        <v>-42801742557.386047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53"/>
        <v>-42801742557.386047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-178340593.98910853</v>
      </c>
      <c r="L2759" s="444">
        <f t="shared" ca="1" si="152"/>
        <v>-42980083151.375153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53"/>
        <v>-42980083151.375153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-179083679.79739648</v>
      </c>
      <c r="L2760" s="444">
        <f t="shared" ca="1" si="152"/>
        <v>-43159166831.172546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53"/>
        <v>-43159166831.172546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-179829861.79655227</v>
      </c>
      <c r="L2761" s="444">
        <f t="shared" ca="1" si="152"/>
        <v>-43338996692.969101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53"/>
        <v>-43338996692.969101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-180579152.88737124</v>
      </c>
      <c r="L2762" s="444">
        <f t="shared" ca="1" si="152"/>
        <v>-43519575845.856476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53"/>
        <v>-43519575845.856476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-181331566.02440199</v>
      </c>
      <c r="L2763" s="444">
        <f t="shared" ca="1" si="152"/>
        <v>-43700907411.880875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53"/>
        <v>-43700907411.880875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-182087114.21617031</v>
      </c>
      <c r="L2764" s="444">
        <f t="shared" ca="1" si="152"/>
        <v>-43882994526.097046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53"/>
        <v>-43882994526.097046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-182845810.52540436</v>
      </c>
      <c r="L2765" s="444">
        <f t="shared" ca="1" si="152"/>
        <v>-44065840336.622452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53"/>
        <v>-44065840336.622452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-183607668.06926021</v>
      </c>
      <c r="L2766" s="444">
        <f t="shared" ca="1" si="152"/>
        <v>-44249448004.691711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53"/>
        <v>-44249448004.691711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-184372700.0195488</v>
      </c>
      <c r="L2767" s="444">
        <f t="shared" ca="1" si="152"/>
        <v>-44433820704.711258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53"/>
        <v>-44433820704.711258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-185140919.60296357</v>
      </c>
      <c r="L2768" s="444">
        <f t="shared" ca="1" si="152"/>
        <v>-44618961624.314224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53"/>
        <v>-44618961624.314224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-185912340.10130927</v>
      </c>
      <c r="L2769" s="444">
        <f t="shared" ca="1" si="152"/>
        <v>-44804873964.415535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53"/>
        <v>-44804873964.415535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-186686974.85173139</v>
      </c>
      <c r="L2770" s="444">
        <f t="shared" ca="1" si="152"/>
        <v>-44991560939.267265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53"/>
        <v>-44991560939.267265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-187464837.24694693</v>
      </c>
      <c r="L2771" s="444">
        <f t="shared" ca="1" si="152"/>
        <v>-45179025776.514214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53"/>
        <v>-45179025776.514214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-188245940.7354759</v>
      </c>
      <c r="L2772" s="444">
        <f t="shared" ca="1" si="152"/>
        <v>-45367271717.249687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53"/>
        <v>-45367271717.249687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-189030298.82187369</v>
      </c>
      <c r="L2773" s="444">
        <f t="shared" ca="1" si="152"/>
        <v>-45556302016.071564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53"/>
        <v>-45556302016.071564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-189817925.06696483</v>
      </c>
      <c r="L2774" s="444">
        <f t="shared" ca="1" si="152"/>
        <v>-45746119941.138527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53"/>
        <v>-45746119941.138527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-190608833.08807719</v>
      </c>
      <c r="L2775" s="444">
        <f t="shared" ca="1" si="152"/>
        <v>-45936728774.226601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53"/>
        <v>-45936728774.226601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-191403036.5592775</v>
      </c>
      <c r="L2776" s="444">
        <f t="shared" ca="1" si="152"/>
        <v>-46128131810.785881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53"/>
        <v>-46128131810.785881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-192200549.21160784</v>
      </c>
      <c r="L2777" s="444">
        <f t="shared" ca="1" si="152"/>
        <v>-46320332359.99749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53"/>
        <v>-46320332359.99749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-193001384.83332288</v>
      </c>
      <c r="L2778" s="444">
        <f t="shared" ca="1" si="152"/>
        <v>-46513333744.830811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53"/>
        <v>-46513333744.830811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-193805557.27012837</v>
      </c>
      <c r="L2779" s="444">
        <f t="shared" ca="1" si="152"/>
        <v>-46707139302.100937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53"/>
        <v>-46707139302.100937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-194613080.42542058</v>
      </c>
      <c r="L2780" s="444">
        <f t="shared" ca="1" si="152"/>
        <v>-46901752382.52636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53"/>
        <v>-46901752382.52636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-195423968.26052651</v>
      </c>
      <c r="L2781" s="444">
        <f t="shared" ca="1" si="152"/>
        <v>-47097176350.786888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53"/>
        <v>-47097176350.786888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-196238234.79494536</v>
      </c>
      <c r="L2782" s="444">
        <f t="shared" ca="1" si="152"/>
        <v>-47293414585.581833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53"/>
        <v>-47293414585.581833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-197055894.10659096</v>
      </c>
      <c r="L2783" s="444">
        <f t="shared" ca="1" si="152"/>
        <v>-47490470479.688423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53"/>
        <v>-47490470479.688423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-197876960.33203509</v>
      </c>
      <c r="L2784" s="444">
        <f t="shared" ca="1" si="152"/>
        <v>-47688347440.020462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53"/>
        <v>-47688347440.020462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-198701447.66675192</v>
      </c>
      <c r="L2785" s="444">
        <f t="shared" ca="1" si="152"/>
        <v>-47887048887.687218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53"/>
        <v>-47887048887.687218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-199529370.36536342</v>
      </c>
      <c r="L2786" s="444">
        <f t="shared" ca="1" si="152"/>
        <v>-48086578258.052582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53"/>
        <v>-48086578258.052582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-200360742.74188575</v>
      </c>
      <c r="L2787" s="444">
        <f t="shared" ca="1" si="152"/>
        <v>-48286939000.794464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53"/>
        <v>-48286939000.794464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-201195579.16997692</v>
      </c>
      <c r="L2788" s="444">
        <f t="shared" ca="1" si="152"/>
        <v>-48488134579.964439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53"/>
        <v>-48488134579.964439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-202033894.08318517</v>
      </c>
      <c r="L2789" s="444">
        <f t="shared" ca="1" si="152"/>
        <v>-48690168474.047623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53"/>
        <v>-48690168474.047623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-202875701.97519842</v>
      </c>
      <c r="L2790" s="444">
        <f t="shared" ca="1" si="152"/>
        <v>-48893044176.02282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53"/>
        <v>-48893044176.02282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-203721017.40009508</v>
      </c>
      <c r="L2791" s="444">
        <f t="shared" ca="1" si="152"/>
        <v>-49096765193.422913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53"/>
        <v>-49096765193.422913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-204569854.97259545</v>
      </c>
      <c r="L2792" s="444">
        <f t="shared" ca="1" si="152"/>
        <v>-49301335048.395508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53"/>
        <v>-49301335048.395508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-205422229.36831462</v>
      </c>
      <c r="L2793" s="444">
        <f t="shared" ca="1" si="152"/>
        <v>-49506757277.763824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53"/>
        <v>-49506757277.763824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-206278155.32401595</v>
      </c>
      <c r="L2794" s="444">
        <f t="shared" ca="1" si="152"/>
        <v>-49713035433.087837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53"/>
        <v>-49713035433.087837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-207137647.63786599</v>
      </c>
      <c r="L2795" s="444">
        <f t="shared" ca="1" si="152"/>
        <v>-49920173080.7257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53"/>
        <v>-49920173080.7257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-208000721.16969043</v>
      </c>
      <c r="L2796" s="444">
        <f t="shared" ca="1" si="152"/>
        <v>-50128173801.895393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53"/>
        <v>-50128173801.895393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-208867390.84123081</v>
      </c>
      <c r="L2797" s="444">
        <f t="shared" ca="1" si="152"/>
        <v>-50337041192.736626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53"/>
        <v>-50337041192.736626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-209737671.63640261</v>
      </c>
      <c r="L2798" s="444">
        <f t="shared" ca="1" si="152"/>
        <v>-50546778864.373032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53"/>
        <v>-50546778864.373032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-210611578.6015543</v>
      </c>
      <c r="L2799" s="444">
        <f t="shared" ca="1" si="152"/>
        <v>-50757390442.974586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53"/>
        <v>-50757390442.974586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-211489126.84572744</v>
      </c>
      <c r="L2800" s="444">
        <f t="shared" ca="1" si="152"/>
        <v>-50968879569.820313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53"/>
        <v>-50968879569.820313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-212370331.54091796</v>
      </c>
      <c r="L2801" s="444">
        <f t="shared" ca="1" si="152"/>
        <v>-51181249901.361229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53"/>
        <v>-51181249901.361229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-213255207.92233846</v>
      </c>
      <c r="L2802" s="444">
        <f t="shared" ca="1" si="152"/>
        <v>-51394505109.283569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53"/>
        <v>-51394505109.283569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-214143771.28868154</v>
      </c>
      <c r="L2803" s="444">
        <f t="shared" ca="1" si="152"/>
        <v>-51608648880.57225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53"/>
        <v>-51608648880.57225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-215036037.00238436</v>
      </c>
      <c r="L2804" s="444">
        <f t="shared" ca="1" si="152"/>
        <v>-51823684917.574638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53"/>
        <v>-51823684917.574638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-215932020.48989433</v>
      </c>
      <c r="L2805" s="444">
        <f t="shared" ca="1" si="152"/>
        <v>-52039616938.064529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53"/>
        <v>-52039616938.064529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-216831737.24193552</v>
      </c>
      <c r="L2806" s="444">
        <f t="shared" ca="1" si="152"/>
        <v>-52256448675.306465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53"/>
        <v>-52256448675.306465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-217735202.81377694</v>
      </c>
      <c r="L2807" s="444">
        <f t="shared" ca="1" si="152"/>
        <v>-52474183878.120239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53"/>
        <v>-52474183878.120239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-218642432.82550099</v>
      </c>
      <c r="L2808" s="444">
        <f t="shared" ca="1" si="152"/>
        <v>-52692826310.94574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53"/>
        <v>-52692826310.94574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-219553442.96227393</v>
      </c>
      <c r="L2809" s="444">
        <f t="shared" ca="1" si="152"/>
        <v>-52912379753.908012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53"/>
        <v>-52912379753.908012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-220468248.97461671</v>
      </c>
      <c r="L2810" s="444">
        <f t="shared" ca="1" si="152"/>
        <v>-53132848002.882629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53"/>
        <v>-53132848002.882629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-221386866.67867762</v>
      </c>
      <c r="L2811" s="444">
        <f t="shared" ca="1" si="152"/>
        <v>-53354234869.56131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53"/>
        <v>-53354234869.56131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-222309311.95650545</v>
      </c>
      <c r="L2812" s="444">
        <f t="shared" ca="1" si="152"/>
        <v>-53576544181.517815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53"/>
        <v>-53576544181.517815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-223235600.75632423</v>
      </c>
      <c r="L2813" s="444">
        <f t="shared" ref="L2813:L3067" ca="1" si="157">I2813-J2813+K2813</f>
        <v>-53799779782.274139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58">L2813</f>
        <v>-53799779782.274139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-224165749.0928089</v>
      </c>
      <c r="L2814" s="444">
        <f t="shared" ca="1" si="157"/>
        <v>-54023945531.366951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58"/>
        <v>-54023945531.366951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-225099773.0473623</v>
      </c>
      <c r="L2815" s="444">
        <f t="shared" ca="1" si="157"/>
        <v>-54249045304.414314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58"/>
        <v>-54249045304.414314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-226037688.76839298</v>
      </c>
      <c r="L2816" s="444">
        <f t="shared" ca="1" si="157"/>
        <v>-54475082993.182709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58"/>
        <v>-54475082993.182709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-226979512.47159466</v>
      </c>
      <c r="L2817" s="444">
        <f t="shared" ca="1" si="157"/>
        <v>-54702062505.654305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58"/>
        <v>-54702062505.654305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-227925260.44022629</v>
      </c>
      <c r="L2818" s="444">
        <f t="shared" ca="1" si="157"/>
        <v>-54929987766.094528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58"/>
        <v>-54929987766.094528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-228874949.02539384</v>
      </c>
      <c r="L2819" s="444">
        <f t="shared" ca="1" si="157"/>
        <v>-55158862715.119919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58"/>
        <v>-55158862715.119919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-229828594.64633298</v>
      </c>
      <c r="L2820" s="444">
        <f t="shared" ca="1" si="157"/>
        <v>-55388691309.766251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58"/>
        <v>-55388691309.766251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-230786213.79069272</v>
      </c>
      <c r="L2821" s="444">
        <f t="shared" ca="1" si="157"/>
        <v>-55619477523.556946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58"/>
        <v>-55619477523.556946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-231747823.01482061</v>
      </c>
      <c r="L2822" s="444">
        <f t="shared" ca="1" si="157"/>
        <v>-55851225346.57177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58"/>
        <v>-55851225346.57177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-232713438.94404906</v>
      </c>
      <c r="L2823" s="444">
        <f t="shared" ca="1" si="157"/>
        <v>-56083938785.515816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58"/>
        <v>-56083938785.515816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-233683078.27298254</v>
      </c>
      <c r="L2824" s="444">
        <f t="shared" ca="1" si="157"/>
        <v>-56317621863.788795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58"/>
        <v>-56317621863.788795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-234656757.76578665</v>
      </c>
      <c r="L2825" s="444">
        <f t="shared" ca="1" si="157"/>
        <v>-56552278621.554581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58"/>
        <v>-56552278621.554581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-235634494.25647739</v>
      </c>
      <c r="L2826" s="444">
        <f t="shared" ca="1" si="157"/>
        <v>-56787913115.811058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58"/>
        <v>-56787913115.811058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-236616304.64921275</v>
      </c>
      <c r="L2827" s="444">
        <f t="shared" ca="1" si="157"/>
        <v>-57024529420.460274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58"/>
        <v>-57024529420.460274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-237602205.91858447</v>
      </c>
      <c r="L2828" s="444">
        <f t="shared" ca="1" si="157"/>
        <v>-57262131626.37886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58"/>
        <v>-57262131626.37886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-238592215.10991192</v>
      </c>
      <c r="L2829" s="444">
        <f t="shared" ca="1" si="157"/>
        <v>-57500723841.48877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58"/>
        <v>-57500723841.48877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-239586349.33953655</v>
      </c>
      <c r="L2830" s="444">
        <f t="shared" ca="1" si="157"/>
        <v>-57740310190.828308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58"/>
        <v>-57740310190.828308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-240584625.79511794</v>
      </c>
      <c r="L2831" s="444">
        <f t="shared" ca="1" si="157"/>
        <v>-57980894816.623428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58"/>
        <v>-57980894816.623428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-241587061.73593095</v>
      </c>
      <c r="L2832" s="444">
        <f t="shared" ca="1" si="157"/>
        <v>-58222481878.35936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58"/>
        <v>-58222481878.35936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-242593674.49316397</v>
      </c>
      <c r="L2833" s="444">
        <f t="shared" ca="1" si="157"/>
        <v>-58465075552.852524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58"/>
        <v>-58465075552.852524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-243604481.47021884</v>
      </c>
      <c r="L2834" s="444">
        <f t="shared" ca="1" si="157"/>
        <v>-58708680034.322746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58"/>
        <v>-58708680034.322746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-244619500.14301145</v>
      </c>
      <c r="L2835" s="444">
        <f t="shared" ca="1" si="157"/>
        <v>-58953299534.465759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58"/>
        <v>-58953299534.465759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-245638748.060274</v>
      </c>
      <c r="L2836" s="444">
        <f t="shared" ca="1" si="157"/>
        <v>-59198938282.526031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58"/>
        <v>-59198938282.526031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-246662242.84385848</v>
      </c>
      <c r="L2837" s="444">
        <f t="shared" ca="1" si="157"/>
        <v>-59445600525.369888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58"/>
        <v>-59445600525.369888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-247690002.18904117</v>
      </c>
      <c r="L2838" s="444">
        <f t="shared" ca="1" si="157"/>
        <v>-59693290527.558929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58"/>
        <v>-59693290527.558929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-248722043.86482885</v>
      </c>
      <c r="L2839" s="444">
        <f t="shared" ca="1" si="157"/>
        <v>-59942012571.423759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58"/>
        <v>-59942012571.423759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-249758385.71426567</v>
      </c>
      <c r="L2840" s="444">
        <f t="shared" ca="1" si="157"/>
        <v>-60191770957.138023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58"/>
        <v>-60191770957.138023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-250799045.65474176</v>
      </c>
      <c r="L2841" s="444">
        <f t="shared" ca="1" si="157"/>
        <v>-60442570002.792763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58"/>
        <v>-60442570002.792763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-251844041.67830321</v>
      </c>
      <c r="L2842" s="444">
        <f t="shared" ca="1" si="157"/>
        <v>-60694414044.471069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58"/>
        <v>-60694414044.471069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-252893391.85196277</v>
      </c>
      <c r="L2843" s="444">
        <f t="shared" ca="1" si="157"/>
        <v>-60947307436.323029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58"/>
        <v>-60947307436.323029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-253947114.31801262</v>
      </c>
      <c r="L2844" s="444">
        <f t="shared" ca="1" si="157"/>
        <v>-61201254550.641045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58"/>
        <v>-61201254550.641045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-255005227.29433766</v>
      </c>
      <c r="L2845" s="444">
        <f t="shared" ca="1" si="157"/>
        <v>-61456259777.935379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58"/>
        <v>-61456259777.935379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-256067749.07473078</v>
      </c>
      <c r="L2846" s="444">
        <f t="shared" ca="1" si="157"/>
        <v>-61712327527.010109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58"/>
        <v>-61712327527.010109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-257134698.02920878</v>
      </c>
      <c r="L2847" s="444">
        <f t="shared" ca="1" si="157"/>
        <v>-61969462225.039314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58"/>
        <v>-61969462225.039314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-258206092.60433048</v>
      </c>
      <c r="L2848" s="444">
        <f t="shared" ca="1" si="157"/>
        <v>-62227668317.643646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58"/>
        <v>-62227668317.643646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-259281951.32351515</v>
      </c>
      <c r="L2849" s="444">
        <f t="shared" ca="1" si="157"/>
        <v>-62486950268.967163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58"/>
        <v>-62486950268.967163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-260362292.7873632</v>
      </c>
      <c r="L2850" s="444">
        <f t="shared" ca="1" si="157"/>
        <v>-62747312561.754524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58"/>
        <v>-62747312561.754524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-261447135.67397717</v>
      </c>
      <c r="L2851" s="444">
        <f t="shared" ca="1" si="157"/>
        <v>-63008759697.428505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58"/>
        <v>-63008759697.428505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-262536498.73928544</v>
      </c>
      <c r="L2852" s="444">
        <f t="shared" ca="1" si="157"/>
        <v>-63271296196.167793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58"/>
        <v>-63271296196.167793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-263630400.81736577</v>
      </c>
      <c r="L2853" s="444">
        <f t="shared" ca="1" si="157"/>
        <v>-63534926596.985161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58"/>
        <v>-63534926596.985161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-264728860.82077149</v>
      </c>
      <c r="L2854" s="444">
        <f t="shared" ca="1" si="157"/>
        <v>-63799655457.805931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58"/>
        <v>-63799655457.805931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-265831897.74085805</v>
      </c>
      <c r="L2855" s="444">
        <f t="shared" ca="1" si="157"/>
        <v>-64065487355.546791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58"/>
        <v>-64065487355.546791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-266939530.64811161</v>
      </c>
      <c r="L2856" s="444">
        <f t="shared" ca="1" si="157"/>
        <v>-64332426886.194901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58"/>
        <v>-64332426886.194901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-268051778.69247875</v>
      </c>
      <c r="L2857" s="444">
        <f t="shared" ca="1" si="157"/>
        <v>-64600478664.887383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58"/>
        <v>-64600478664.887383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-269168661.10369742</v>
      </c>
      <c r="L2858" s="444">
        <f t="shared" ca="1" si="157"/>
        <v>-64869647325.991081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58"/>
        <v>-64869647325.991081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-270290197.19162953</v>
      </c>
      <c r="L2859" s="444">
        <f t="shared" ca="1" si="157"/>
        <v>-65139937523.182709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58"/>
        <v>-65139937523.182709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-271416406.34659463</v>
      </c>
      <c r="L2860" s="444">
        <f t="shared" ca="1" si="157"/>
        <v>-65411353929.529305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58"/>
        <v>-65411353929.529305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-272547308.03970546</v>
      </c>
      <c r="L2861" s="444">
        <f t="shared" ca="1" si="157"/>
        <v>-65683901237.569008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58"/>
        <v>-65683901237.569008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-273682921.82320422</v>
      </c>
      <c r="L2862" s="444">
        <f t="shared" ca="1" si="157"/>
        <v>-65957584159.392212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58"/>
        <v>-65957584159.392212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-274823267.33080083</v>
      </c>
      <c r="L2863" s="444">
        <f t="shared" ca="1" si="157"/>
        <v>-66232407426.723015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58"/>
        <v>-66232407426.723015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-275968364.27801257</v>
      </c>
      <c r="L2864" s="444">
        <f t="shared" ca="1" si="157"/>
        <v>-66508375791.00103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58"/>
        <v>-66508375791.00103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-277118232.46250427</v>
      </c>
      <c r="L2865" s="444">
        <f t="shared" ca="1" si="157"/>
        <v>-66785494023.463531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58"/>
        <v>-66785494023.463531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-278272891.76443136</v>
      </c>
      <c r="L2866" s="444">
        <f t="shared" ca="1" si="157"/>
        <v>-67063766915.227966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58"/>
        <v>-67063766915.227966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-279432362.14678317</v>
      </c>
      <c r="L2867" s="444">
        <f t="shared" ca="1" si="157"/>
        <v>-67343199277.374748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58"/>
        <v>-67343199277.374748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-280596663.65572816</v>
      </c>
      <c r="L2868" s="444">
        <f t="shared" ca="1" si="157"/>
        <v>-67623795941.030479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58"/>
        <v>-67623795941.030479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-281765816.42096031</v>
      </c>
      <c r="L2869" s="444">
        <f t="shared" ca="1" si="157"/>
        <v>-67905561757.451439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58"/>
        <v>-67905561757.451439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-282939840.65604764</v>
      </c>
      <c r="L2870" s="444">
        <f t="shared" ca="1" si="157"/>
        <v>-68188501598.107483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58"/>
        <v>-68188501598.107483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-284118756.65878117</v>
      </c>
      <c r="L2871" s="444">
        <f t="shared" ca="1" si="157"/>
        <v>-68472620354.766266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58"/>
        <v>-68472620354.766266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-285302584.81152612</v>
      </c>
      <c r="L2872" s="444">
        <f t="shared" ca="1" si="157"/>
        <v>-68757922939.577789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58"/>
        <v>-68757922939.577789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-286491345.58157414</v>
      </c>
      <c r="L2873" s="444">
        <f t="shared" ca="1" si="157"/>
        <v>-69044414285.159363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58"/>
        <v>-69044414285.159363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-287685059.52149737</v>
      </c>
      <c r="L2874" s="444">
        <f t="shared" ca="1" si="157"/>
        <v>-69332099344.680862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58"/>
        <v>-69332099344.680862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-288883747.26950359</v>
      </c>
      <c r="L2875" s="444">
        <f t="shared" ca="1" si="157"/>
        <v>-69620983091.950363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58"/>
        <v>-69620983091.950363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-290087429.54979318</v>
      </c>
      <c r="L2876" s="444">
        <f t="shared" ca="1" si="157"/>
        <v>-69911070521.500153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58"/>
        <v>-69911070521.500153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-291296127.17291731</v>
      </c>
      <c r="L2877" s="444">
        <f t="shared" ca="1" si="157"/>
        <v>-70202366648.673065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58"/>
        <v>-70202366648.673065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-292509861.03613776</v>
      </c>
      <c r="L2878" s="444">
        <f t="shared" ca="1" si="157"/>
        <v>-70494876509.709198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58"/>
        <v>-70494876509.709198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-293728652.1237883</v>
      </c>
      <c r="L2879" s="444">
        <f t="shared" ca="1" si="157"/>
        <v>-70788605161.832993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58"/>
        <v>-70788605161.832993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-294952521.50763744</v>
      </c>
      <c r="L2880" s="444">
        <f t="shared" ca="1" si="157"/>
        <v>-71083557683.340637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58"/>
        <v>-71083557683.340637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-296181490.34725267</v>
      </c>
      <c r="L2881" s="444">
        <f t="shared" ca="1" si="157"/>
        <v>-71379739173.687897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58"/>
        <v>-71379739173.687897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-297415579.89036626</v>
      </c>
      <c r="L2882" s="444">
        <f t="shared" ca="1" si="157"/>
        <v>-71677154753.578262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58"/>
        <v>-71677154753.578262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-298654811.47324276</v>
      </c>
      <c r="L2883" s="444">
        <f t="shared" ca="1" si="157"/>
        <v>-71975809565.051498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58"/>
        <v>-71975809565.051498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-299899206.52104789</v>
      </c>
      <c r="L2884" s="444">
        <f t="shared" ca="1" si="157"/>
        <v>-72275708771.57254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58"/>
        <v>-72275708771.57254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-301148786.54821891</v>
      </c>
      <c r="L2885" s="444">
        <f t="shared" ca="1" si="157"/>
        <v>-72576857558.120758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58"/>
        <v>-72576857558.120758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-302403573.15883648</v>
      </c>
      <c r="L2886" s="444">
        <f t="shared" ca="1" si="157"/>
        <v>-72879261131.279602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58"/>
        <v>-72879261131.279602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-303663588.04699832</v>
      </c>
      <c r="L2887" s="444">
        <f t="shared" ca="1" si="157"/>
        <v>-73182924719.326599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58"/>
        <v>-73182924719.326599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-304928852.99719417</v>
      </c>
      <c r="L2888" s="444">
        <f t="shared" ca="1" si="157"/>
        <v>-73487853572.323792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58"/>
        <v>-73487853572.323792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-306199389.88468248</v>
      </c>
      <c r="L2889" s="444">
        <f t="shared" ca="1" si="157"/>
        <v>-73794052962.208481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58"/>
        <v>-73794052962.208481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-307475220.67586869</v>
      </c>
      <c r="L2890" s="444">
        <f t="shared" ca="1" si="157"/>
        <v>-74101528182.884354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58"/>
        <v>-74101528182.884354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-308756367.42868483</v>
      </c>
      <c r="L2891" s="444">
        <f t="shared" ca="1" si="157"/>
        <v>-74410284550.313034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58"/>
        <v>-74410284550.313034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-310042852.29297096</v>
      </c>
      <c r="L2892" s="444">
        <f t="shared" ca="1" si="157"/>
        <v>-74720327402.606003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58"/>
        <v>-74720327402.606003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-311334697.51085836</v>
      </c>
      <c r="L2893" s="444">
        <f t="shared" ca="1" si="157"/>
        <v>-75031662100.116867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58"/>
        <v>-75031662100.116867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-312631925.4171536</v>
      </c>
      <c r="L2894" s="444">
        <f t="shared" ca="1" si="157"/>
        <v>-75344294025.534027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58"/>
        <v>-75344294025.534027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-313934558.4397251</v>
      </c>
      <c r="L2895" s="444">
        <f t="shared" ca="1" si="157"/>
        <v>-75658228583.973755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58"/>
        <v>-75658228583.973755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-315242619.09989065</v>
      </c>
      <c r="L2896" s="444">
        <f t="shared" ca="1" si="157"/>
        <v>-75973471203.073639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58"/>
        <v>-75973471203.073639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-316556130.01280683</v>
      </c>
      <c r="L2897" s="444">
        <f t="shared" ca="1" si="157"/>
        <v>-76290027333.086441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58"/>
        <v>-76290027333.086441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-317875113.88786018</v>
      </c>
      <c r="L2898" s="444">
        <f t="shared" ca="1" si="157"/>
        <v>-76607902446.974304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58"/>
        <v>-76607902446.974304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-319199593.52905959</v>
      </c>
      <c r="L2899" s="444">
        <f t="shared" ca="1" si="157"/>
        <v>-76927102040.503357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58"/>
        <v>-76927102040.503357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-320529591.83543062</v>
      </c>
      <c r="L2900" s="444">
        <f t="shared" ca="1" si="157"/>
        <v>-77247631632.338791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58"/>
        <v>-77247631632.338791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-321865131.80141163</v>
      </c>
      <c r="L2901" s="444">
        <f t="shared" ca="1" si="157"/>
        <v>-77569496764.140198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58"/>
        <v>-77569496764.140198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-323206236.51725084</v>
      </c>
      <c r="L2902" s="444">
        <f t="shared" ca="1" si="157"/>
        <v>-77892703000.657455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58"/>
        <v>-77892703000.657455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-324552929.16940606</v>
      </c>
      <c r="L2903" s="444">
        <f t="shared" ca="1" si="157"/>
        <v>-78217255929.826859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58"/>
        <v>-78217255929.826859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-325905233.04094523</v>
      </c>
      <c r="L2904" s="444">
        <f t="shared" ca="1" si="157"/>
        <v>-78543161162.867798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58"/>
        <v>-78543161162.867798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-327263171.51194918</v>
      </c>
      <c r="L2905" s="444">
        <f t="shared" ca="1" si="157"/>
        <v>-78870424334.379745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58"/>
        <v>-78870424334.379745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-328626768.0599156</v>
      </c>
      <c r="L2906" s="444">
        <f t="shared" ca="1" si="157"/>
        <v>-79199051102.439667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58"/>
        <v>-79199051102.439667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-329996046.26016527</v>
      </c>
      <c r="L2907" s="444">
        <f t="shared" ca="1" si="157"/>
        <v>-79529047148.699829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58"/>
        <v>-79529047148.699829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-331371029.78624928</v>
      </c>
      <c r="L2908" s="444">
        <f t="shared" ca="1" si="157"/>
        <v>-79860418178.486084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58"/>
        <v>-79860418178.486084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-332751742.41035867</v>
      </c>
      <c r="L2909" s="444">
        <f t="shared" ca="1" si="157"/>
        <v>-80193169920.896439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58"/>
        <v>-80193169920.896439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-334138208.00373518</v>
      </c>
      <c r="L2910" s="444">
        <f t="shared" ca="1" si="157"/>
        <v>-80527308128.900177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58"/>
        <v>-80527308128.900177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-335530450.53708404</v>
      </c>
      <c r="L2911" s="444">
        <f t="shared" ca="1" si="157"/>
        <v>-80862838579.437256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58"/>
        <v>-80862838579.437256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-336928494.08098859</v>
      </c>
      <c r="L2912" s="444">
        <f t="shared" ca="1" si="157"/>
        <v>-81199767073.51825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58"/>
        <v>-81199767073.51825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-338332362.80632603</v>
      </c>
      <c r="L2913" s="444">
        <f t="shared" ca="1" si="157"/>
        <v>-81538099436.32457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58"/>
        <v>-81538099436.32457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-339742080.98468572</v>
      </c>
      <c r="L2914" s="444">
        <f t="shared" ca="1" si="157"/>
        <v>-81877841517.30925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58"/>
        <v>-81877841517.30925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-341157672.98878855</v>
      </c>
      <c r="L2915" s="444">
        <f t="shared" ca="1" si="157"/>
        <v>-82218999190.298035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58"/>
        <v>-82218999190.298035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-342579163.29290849</v>
      </c>
      <c r="L2916" s="444">
        <f t="shared" ca="1" si="157"/>
        <v>-82561578353.590942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58"/>
        <v>-82561578353.590942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-344006576.47329557</v>
      </c>
      <c r="L2917" s="444">
        <f t="shared" ca="1" si="157"/>
        <v>-82905584930.06424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58"/>
        <v>-82905584930.06424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-345439937.208601</v>
      </c>
      <c r="L2918" s="444">
        <f t="shared" ca="1" si="157"/>
        <v>-83251024867.272842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58"/>
        <v>-83251024867.272842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-346879270.28030348</v>
      </c>
      <c r="L2919" s="444">
        <f t="shared" ca="1" si="157"/>
        <v>-83597904137.553146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58"/>
        <v>-83597904137.553146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-348324600.57313812</v>
      </c>
      <c r="L2920" s="444">
        <f t="shared" ca="1" si="157"/>
        <v>-83946228738.126282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58"/>
        <v>-83946228738.126282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-349775953.07552618</v>
      </c>
      <c r="L2921" s="444">
        <f t="shared" ca="1" si="157"/>
        <v>-84296004691.201813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58"/>
        <v>-84296004691.201813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-351233352.88000757</v>
      </c>
      <c r="L2922" s="444">
        <f t="shared" ca="1" si="157"/>
        <v>-84647238044.081818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58"/>
        <v>-84647238044.081818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-352696825.18367422</v>
      </c>
      <c r="L2923" s="444">
        <f t="shared" ca="1" si="157"/>
        <v>-84999934869.265488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58"/>
        <v>-84999934869.265488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-354166395.28860617</v>
      </c>
      <c r="L2924" s="444">
        <f t="shared" ca="1" si="157"/>
        <v>-85354101264.554092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58"/>
        <v>-85354101264.554092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-355642088.60230869</v>
      </c>
      <c r="L2925" s="444">
        <f t="shared" ca="1" si="157"/>
        <v>-85709743353.156403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58"/>
        <v>-85709743353.156403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-357123930.63815165</v>
      </c>
      <c r="L2926" s="444">
        <f t="shared" ca="1" si="157"/>
        <v>-86066867283.794556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58"/>
        <v>-86066867283.794556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-358611947.01581067</v>
      </c>
      <c r="L2927" s="444">
        <f t="shared" ca="1" si="157"/>
        <v>-86425479230.810364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58"/>
        <v>-86425479230.810364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-360106163.46170986</v>
      </c>
      <c r="L2928" s="444">
        <f t="shared" ca="1" si="157"/>
        <v>-86785585394.272079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58"/>
        <v>-86785585394.272079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-361606605.80946702</v>
      </c>
      <c r="L2929" s="444">
        <f t="shared" ca="1" si="157"/>
        <v>-87147192000.081543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58"/>
        <v>-87147192000.081543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-363113300.00033975</v>
      </c>
      <c r="L2930" s="444">
        <f t="shared" ca="1" si="157"/>
        <v>-87510305300.081879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58"/>
        <v>-87510305300.081879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-364626272.08367449</v>
      </c>
      <c r="L2931" s="444">
        <f t="shared" ca="1" si="157"/>
        <v>-87874931572.165558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58"/>
        <v>-87874931572.165558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-366145548.2173565</v>
      </c>
      <c r="L2932" s="444">
        <f t="shared" ca="1" si="157"/>
        <v>-88241077120.382919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58"/>
        <v>-88241077120.382919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-367671154.66826218</v>
      </c>
      <c r="L2933" s="444">
        <f t="shared" ca="1" si="157"/>
        <v>-88608748275.051178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58"/>
        <v>-88608748275.051178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-369203117.81271327</v>
      </c>
      <c r="L2934" s="444">
        <f t="shared" ca="1" si="157"/>
        <v>-88977951392.863892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58"/>
        <v>-88977951392.863892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-370741464.13693285</v>
      </c>
      <c r="L2935" s="444">
        <f t="shared" ca="1" si="157"/>
        <v>-89348692857.000824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58"/>
        <v>-89348692857.000824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-372286220.23750341</v>
      </c>
      <c r="L2936" s="444">
        <f t="shared" ca="1" si="157"/>
        <v>-89720979077.238327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58"/>
        <v>-89720979077.238327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-373837412.82182634</v>
      </c>
      <c r="L2937" s="444">
        <f t="shared" ca="1" si="157"/>
        <v>-90094816490.06015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58"/>
        <v>-90094816490.06015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-375395068.70858395</v>
      </c>
      <c r="L2938" s="444">
        <f t="shared" ca="1" si="157"/>
        <v>-90470211558.768738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58"/>
        <v>-90470211558.768738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-376959214.82820308</v>
      </c>
      <c r="L2939" s="444">
        <f t="shared" ca="1" si="157"/>
        <v>-90847170773.596939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58"/>
        <v>-90847170773.596939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-378529878.2233206</v>
      </c>
      <c r="L2940" s="444">
        <f t="shared" ca="1" si="157"/>
        <v>-91225700651.820267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58"/>
        <v>-91225700651.820267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-380107086.04925108</v>
      </c>
      <c r="L2941" s="444">
        <f t="shared" ca="1" si="157"/>
        <v>-91605807737.869522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58"/>
        <v>-91605807737.869522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-381690865.57445633</v>
      </c>
      <c r="L2942" s="444">
        <f t="shared" ca="1" si="157"/>
        <v>-91987498603.443985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58"/>
        <v>-91987498603.443985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-383281244.18101662</v>
      </c>
      <c r="L2943" s="444">
        <f t="shared" ca="1" si="157"/>
        <v>-92370779847.625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58"/>
        <v>-92370779847.625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-384878249.36510414</v>
      </c>
      <c r="L2944" s="444">
        <f t="shared" ca="1" si="157"/>
        <v>-92755658096.990097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58"/>
        <v>-92755658096.990097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-386481908.73745871</v>
      </c>
      <c r="L2945" s="444">
        <f t="shared" ca="1" si="157"/>
        <v>-93142140005.727554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58"/>
        <v>-93142140005.727554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-388092250.02386481</v>
      </c>
      <c r="L2946" s="444">
        <f t="shared" ca="1" si="157"/>
        <v>-93530232255.751419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58"/>
        <v>-93530232255.751419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-389709301.06563091</v>
      </c>
      <c r="L2947" s="444">
        <f t="shared" ca="1" si="157"/>
        <v>-93919941556.817047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58"/>
        <v>-93919941556.817047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-391333089.82007104</v>
      </c>
      <c r="L2948" s="444">
        <f t="shared" ca="1" si="157"/>
        <v>-94311274646.637115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58"/>
        <v>-94311274646.637115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-392963644.36098796</v>
      </c>
      <c r="L2949" s="444">
        <f t="shared" ca="1" si="157"/>
        <v>-94704238290.998108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58"/>
        <v>-94704238290.998108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-394600992.87915879</v>
      </c>
      <c r="L2950" s="444">
        <f t="shared" ca="1" si="157"/>
        <v>-95098839283.877274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58"/>
        <v>-95098839283.877274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-396245163.68282199</v>
      </c>
      <c r="L2951" s="444">
        <f t="shared" ca="1" si="157"/>
        <v>-95495084447.560089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58"/>
        <v>-95495084447.560089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-397896185.19816703</v>
      </c>
      <c r="L2952" s="444">
        <f t="shared" ca="1" si="157"/>
        <v>-95892980632.758255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58"/>
        <v>-95892980632.758255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-399554085.96982604</v>
      </c>
      <c r="L2953" s="444">
        <f t="shared" ca="1" si="157"/>
        <v>-96292534718.728088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58"/>
        <v>-96292534718.728088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-401218894.66136706</v>
      </c>
      <c r="L2954" s="444">
        <f t="shared" ca="1" si="157"/>
        <v>-96693753613.38945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58"/>
        <v>-96693753613.38945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-402890640.05578935</v>
      </c>
      <c r="L2955" s="444">
        <f t="shared" ca="1" si="157"/>
        <v>-97096644253.445236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58"/>
        <v>-97096644253.445236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-404569351.05602181</v>
      </c>
      <c r="L2956" s="444">
        <f t="shared" ca="1" si="157"/>
        <v>-97501213604.501251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58"/>
        <v>-97501213604.501251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-406255056.68542188</v>
      </c>
      <c r="L2957" s="444">
        <f t="shared" ca="1" si="157"/>
        <v>-97907468661.186676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58"/>
        <v>-97907468661.186676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-407947786.08827782</v>
      </c>
      <c r="L2958" s="444">
        <f t="shared" ca="1" si="157"/>
        <v>-98315416447.274948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58"/>
        <v>-98315416447.274948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-409647568.5303123</v>
      </c>
      <c r="L2959" s="444">
        <f t="shared" ca="1" si="157"/>
        <v>-98725064015.805267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58"/>
        <v>-98725064015.805267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-411354433.39918864</v>
      </c>
      <c r="L2960" s="444">
        <f t="shared" ca="1" si="157"/>
        <v>-99136418449.204453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58"/>
        <v>-99136418449.204453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-413068410.20501852</v>
      </c>
      <c r="L2961" s="444">
        <f t="shared" ca="1" si="157"/>
        <v>-99549486859.40947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58"/>
        <v>-99549486859.40947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-414789528.58087277</v>
      </c>
      <c r="L2962" s="444">
        <f t="shared" ca="1" si="157"/>
        <v>-99964276387.990341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58"/>
        <v>-99964276387.990341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-416517818.28329307</v>
      </c>
      <c r="L2963" s="444">
        <f t="shared" ca="1" si="157"/>
        <v>-100380794206.27364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58"/>
        <v>-100380794206.27364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-418253309.19280684</v>
      </c>
      <c r="L2964" s="444">
        <f t="shared" ca="1" si="157"/>
        <v>-100799047515.46645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58"/>
        <v>-100799047515.46645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-419996031.31444353</v>
      </c>
      <c r="L2965" s="444">
        <f t="shared" ca="1" si="157"/>
        <v>-101219043546.78088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58"/>
        <v>-101219043546.78088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-421746014.77825367</v>
      </c>
      <c r="L2966" s="444">
        <f t="shared" ca="1" si="157"/>
        <v>-101640789561.55914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58"/>
        <v>-101640789561.55914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-423503289.83982974</v>
      </c>
      <c r="L2967" s="444">
        <f t="shared" ca="1" si="157"/>
        <v>-102064292851.39897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58"/>
        <v>-102064292851.39897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-425267886.88082904</v>
      </c>
      <c r="L2968" s="444">
        <f t="shared" ca="1" si="157"/>
        <v>-102489560738.2798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58"/>
        <v>-102489560738.2798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-427039836.40949917</v>
      </c>
      <c r="L2969" s="444">
        <f t="shared" ca="1" si="157"/>
        <v>-102916600574.6893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58"/>
        <v>-102916600574.6893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-428819169.06120539</v>
      </c>
      <c r="L2970" s="444">
        <f t="shared" ca="1" si="157"/>
        <v>-103345419743.7505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58"/>
        <v>-103345419743.7505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-430605915.5989604</v>
      </c>
      <c r="L2971" s="444">
        <f t="shared" ca="1" si="157"/>
        <v>-103776025659.34946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58"/>
        <v>-103776025659.34946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-432400106.91395605</v>
      </c>
      <c r="L2972" s="444">
        <f t="shared" ca="1" si="157"/>
        <v>-104208425766.26341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58"/>
        <v>-104208425766.26341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-434201774.02609754</v>
      </c>
      <c r="L2973" s="444">
        <f t="shared" ca="1" si="157"/>
        <v>-104642627540.28951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58"/>
        <v>-104642627540.28951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-436010948.08453959</v>
      </c>
      <c r="L2974" s="444">
        <f t="shared" ca="1" si="157"/>
        <v>-105078638488.37404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58"/>
        <v>-105078638488.37404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-437827660.36822516</v>
      </c>
      <c r="L2975" s="444">
        <f t="shared" ca="1" si="157"/>
        <v>-105516466148.74226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58"/>
        <v>-105516466148.74226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-439651942.28642607</v>
      </c>
      <c r="L2976" s="444">
        <f t="shared" ca="1" si="157"/>
        <v>-105956118091.02869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58"/>
        <v>-105956118091.02869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-441483825.37928617</v>
      </c>
      <c r="L2977" s="444">
        <f t="shared" ca="1" si="157"/>
        <v>-106397601916.40797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58"/>
        <v>-106397601916.40797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-443323341.31836653</v>
      </c>
      <c r="L2978" s="444">
        <f t="shared" ca="1" si="157"/>
        <v>-106840925257.72633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58"/>
        <v>-106840925257.72633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-445170521.90719306</v>
      </c>
      <c r="L2979" s="444">
        <f t="shared" ca="1" si="157"/>
        <v>-107286095779.63353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58"/>
        <v>-107286095779.63353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-447025399.08180636</v>
      </c>
      <c r="L2980" s="444">
        <f t="shared" ca="1" si="157"/>
        <v>-107733121178.71533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58"/>
        <v>-107733121178.71533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-448888004.91131383</v>
      </c>
      <c r="L2981" s="444">
        <f t="shared" ca="1" si="157"/>
        <v>-108182009183.62665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58"/>
        <v>-108182009183.62665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-450758371.59844434</v>
      </c>
      <c r="L2982" s="444">
        <f t="shared" ca="1" si="157"/>
        <v>-108632767555.2251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58"/>
        <v>-108632767555.2251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-452636531.48010457</v>
      </c>
      <c r="L2983" s="444">
        <f t="shared" ca="1" si="157"/>
        <v>-109085404086.7052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58"/>
        <v>-109085404086.7052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-454522517.02793831</v>
      </c>
      <c r="L2984" s="444">
        <f t="shared" ca="1" si="157"/>
        <v>-109539926603.73314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58"/>
        <v>-109539926603.73314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-456416360.8488881</v>
      </c>
      <c r="L2985" s="444">
        <f t="shared" ca="1" si="157"/>
        <v>-109996342964.58203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58"/>
        <v>-109996342964.58203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-458318095.68575841</v>
      </c>
      <c r="L2986" s="444">
        <f t="shared" ca="1" si="157"/>
        <v>-110454661060.26779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58"/>
        <v>-110454661060.26779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-460227754.41778249</v>
      </c>
      <c r="L2987" s="444">
        <f t="shared" ca="1" si="157"/>
        <v>-110914888814.68558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58"/>
        <v>-110914888814.68558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-462145370.06118995</v>
      </c>
      <c r="L2988" s="444">
        <f t="shared" ca="1" si="157"/>
        <v>-111377034184.74677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58"/>
        <v>-111377034184.74677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-464070975.76977819</v>
      </c>
      <c r="L2989" s="444">
        <f t="shared" ca="1" si="157"/>
        <v>-111841105160.51654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58"/>
        <v>-111841105160.51654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-466004604.83548558</v>
      </c>
      <c r="L2990" s="444">
        <f t="shared" ca="1" si="157"/>
        <v>-112307109765.35202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58"/>
        <v>-112307109765.35202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-467946290.68896681</v>
      </c>
      <c r="L2991" s="444">
        <f t="shared" ca="1" si="157"/>
        <v>-112775056056.04099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58"/>
        <v>-112775056056.04099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-469896066.90017074</v>
      </c>
      <c r="L2992" s="444">
        <f t="shared" ca="1" si="157"/>
        <v>-113244952122.94116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58"/>
        <v>-113244952122.94116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-471853967.17892146</v>
      </c>
      <c r="L2993" s="444">
        <f t="shared" ca="1" si="157"/>
        <v>-113716806090.12009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58"/>
        <v>-113716806090.12009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-473820025.37550044</v>
      </c>
      <c r="L2994" s="444">
        <f t="shared" ca="1" si="157"/>
        <v>-114190626115.49559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58"/>
        <v>-114190626115.49559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-475794275.48123163</v>
      </c>
      <c r="L2995" s="444">
        <f t="shared" ca="1" si="157"/>
        <v>-114666420390.97682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58"/>
        <v>-114666420390.97682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-477776751.6290701</v>
      </c>
      <c r="L2996" s="444">
        <f t="shared" ca="1" si="157"/>
        <v>-115144197142.6059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58"/>
        <v>-115144197142.6059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-479767488.09419125</v>
      </c>
      <c r="L2997" s="444">
        <f t="shared" ca="1" si="157"/>
        <v>-115623964630.70009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58"/>
        <v>-115623964630.70009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-481766519.29458374</v>
      </c>
      <c r="L2998" s="444">
        <f t="shared" ca="1" si="157"/>
        <v>-116105731149.99467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58"/>
        <v>-116105731149.99467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-483773879.79164451</v>
      </c>
      <c r="L2999" s="444">
        <f t="shared" ca="1" si="157"/>
        <v>-116589505029.78632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58"/>
        <v>-116589505029.78632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-485789604.29077631</v>
      </c>
      <c r="L3000" s="444">
        <f t="shared" ca="1" si="157"/>
        <v>-117075294634.07709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58"/>
        <v>-117075294634.07709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-487813727.64198792</v>
      </c>
      <c r="L3001" s="444">
        <f t="shared" ca="1" si="157"/>
        <v>-117563108361.71907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58"/>
        <v>-117563108361.71907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-489846284.84049618</v>
      </c>
      <c r="L3002" s="444">
        <f t="shared" ca="1" si="157"/>
        <v>-118052954646.55957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58"/>
        <v>-118052954646.55957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-491887311.02733153</v>
      </c>
      <c r="L3003" s="444">
        <f t="shared" ca="1" si="157"/>
        <v>-118544841957.5869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58"/>
        <v>-118544841957.5869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-493936841.48994541</v>
      </c>
      <c r="L3004" s="444">
        <f t="shared" ca="1" si="157"/>
        <v>-119038778799.07684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58"/>
        <v>-119038778799.07684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-495994911.66282016</v>
      </c>
      <c r="L3005" s="444">
        <f t="shared" ca="1" si="157"/>
        <v>-119534773710.73967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58"/>
        <v>-119534773710.73967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-498061557.12808204</v>
      </c>
      <c r="L3006" s="444">
        <f t="shared" ca="1" si="157"/>
        <v>-120032835267.86775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58"/>
        <v>-120032835267.86775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-500136813.61611557</v>
      </c>
      <c r="L3007" s="444">
        <f t="shared" ca="1" si="157"/>
        <v>-120532972081.48387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58"/>
        <v>-120532972081.48387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-502220717.00618279</v>
      </c>
      <c r="L3008" s="444">
        <f t="shared" ca="1" si="157"/>
        <v>-121035192798.49005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58"/>
        <v>-121035192798.49005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-504313303.32704186</v>
      </c>
      <c r="L3009" s="444">
        <f t="shared" ca="1" si="157"/>
        <v>-121539506101.81709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58"/>
        <v>-121539506101.81709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-506414608.75757122</v>
      </c>
      <c r="L3010" s="444">
        <f t="shared" ca="1" si="157"/>
        <v>-122045920710.57466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58"/>
        <v>-122045920710.57466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-508524669.62739444</v>
      </c>
      <c r="L3011" s="444">
        <f t="shared" ca="1" si="157"/>
        <v>-122554445380.20206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58"/>
        <v>-122554445380.20206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-510643522.41750854</v>
      </c>
      <c r="L3012" s="444">
        <f t="shared" ca="1" si="157"/>
        <v>-123065088902.61957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58"/>
        <v>-123065088902.61957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-512771203.76091486</v>
      </c>
      <c r="L3013" s="444">
        <f t="shared" ca="1" si="157"/>
        <v>-123577860106.38048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58"/>
        <v>-123577860106.38048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-514907750.44325197</v>
      </c>
      <c r="L3014" s="444">
        <f t="shared" ca="1" si="157"/>
        <v>-124092767856.82373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58"/>
        <v>-124092767856.82373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-517053199.40343219</v>
      </c>
      <c r="L3015" s="444">
        <f t="shared" ca="1" si="157"/>
        <v>-124609821056.22716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58"/>
        <v>-124609821056.22716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-519207587.73427975</v>
      </c>
      <c r="L3016" s="444">
        <f t="shared" ca="1" si="157"/>
        <v>-125129028643.96144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58"/>
        <v>-125129028643.96144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-521370952.68317264</v>
      </c>
      <c r="L3017" s="444">
        <f t="shared" ca="1" si="157"/>
        <v>-125650399596.64461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58"/>
        <v>-125650399596.64461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-523543331.65268582</v>
      </c>
      <c r="L3018" s="444">
        <f t="shared" ca="1" si="157"/>
        <v>-126173942928.29729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58"/>
        <v>-126173942928.29729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-525724762.20123869</v>
      </c>
      <c r="L3019" s="444">
        <f t="shared" ca="1" si="157"/>
        <v>-126699667690.49852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58"/>
        <v>-126699667690.49852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-527915282.04374385</v>
      </c>
      <c r="L3020" s="444">
        <f t="shared" ca="1" si="157"/>
        <v>-127227582972.54227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58"/>
        <v>-127227582972.54227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-530114929.0522595</v>
      </c>
      <c r="L3021" s="444">
        <f t="shared" ca="1" si="157"/>
        <v>-127757697901.59453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58"/>
        <v>-127757697901.59453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-532323741.25664383</v>
      </c>
      <c r="L3022" s="444">
        <f t="shared" ca="1" si="157"/>
        <v>-128290021642.85117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58"/>
        <v>-128290021642.85117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-534541756.84521312</v>
      </c>
      <c r="L3023" s="444">
        <f t="shared" ca="1" si="157"/>
        <v>-128824563399.69638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58"/>
        <v>-128824563399.69638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-536769014.16540158</v>
      </c>
      <c r="L3024" s="444">
        <f t="shared" ca="1" si="157"/>
        <v>-129361332413.86179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58"/>
        <v>-129361332413.86179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-539005551.72442412</v>
      </c>
      <c r="L3025" s="444">
        <f t="shared" ca="1" si="157"/>
        <v>-129900337965.58621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58"/>
        <v>-129900337965.58621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-541251408.1899426</v>
      </c>
      <c r="L3026" s="444">
        <f t="shared" ca="1" si="157"/>
        <v>-130441589373.77615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58"/>
        <v>-130441589373.77615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-543506622.39073396</v>
      </c>
      <c r="L3027" s="444">
        <f t="shared" ca="1" si="157"/>
        <v>-130985095996.16689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58"/>
        <v>-130985095996.16689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-545771233.31736207</v>
      </c>
      <c r="L3028" s="444">
        <f t="shared" ca="1" si="157"/>
        <v>-131530867229.48425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58"/>
        <v>-131530867229.48425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-548045280.12285101</v>
      </c>
      <c r="L3029" s="444">
        <f t="shared" ca="1" si="157"/>
        <v>-132078912509.6071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58"/>
        <v>-132078912509.6071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-550328802.12336302</v>
      </c>
      <c r="L3030" s="444">
        <f t="shared" ca="1" si="157"/>
        <v>-132629241311.73047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58"/>
        <v>-132629241311.73047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-552621838.798877</v>
      </c>
      <c r="L3031" s="444">
        <f t="shared" ca="1" si="157"/>
        <v>-133181863150.52934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58"/>
        <v>-133181863150.52934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-554924429.79387224</v>
      </c>
      <c r="L3032" s="444">
        <f t="shared" ca="1" si="157"/>
        <v>-133736787580.32321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58"/>
        <v>-133736787580.32321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-557236614.91801345</v>
      </c>
      <c r="L3033" s="444">
        <f t="shared" ca="1" si="157"/>
        <v>-134294024195.24123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58"/>
        <v>-134294024195.24123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-559558434.14683843</v>
      </c>
      <c r="L3034" s="444">
        <f t="shared" ca="1" si="157"/>
        <v>-134853582629.38806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58"/>
        <v>-134853582629.38806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-561889927.62245023</v>
      </c>
      <c r="L3035" s="444">
        <f t="shared" ca="1" si="157"/>
        <v>-135415472557.01051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58"/>
        <v>-135415472557.01051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-564231135.65421045</v>
      </c>
      <c r="L3036" s="444">
        <f t="shared" ca="1" si="157"/>
        <v>-135979703692.66472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58"/>
        <v>-135979703692.66472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-566582098.71943629</v>
      </c>
      <c r="L3037" s="444">
        <f t="shared" ca="1" si="157"/>
        <v>-136546285791.38416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58"/>
        <v>-136546285791.38416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-568942857.46410072</v>
      </c>
      <c r="L3038" s="444">
        <f t="shared" ca="1" si="157"/>
        <v>-137115228648.84825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58"/>
        <v>-137115228648.84825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-571313452.70353436</v>
      </c>
      <c r="L3039" s="444">
        <f t="shared" ca="1" si="157"/>
        <v>-137686542101.55179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58"/>
        <v>-137686542101.55179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-573693925.42313242</v>
      </c>
      <c r="L3040" s="444">
        <f t="shared" ca="1" si="157"/>
        <v>-138260236026.97491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58"/>
        <v>-138260236026.97491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-576084316.77906215</v>
      </c>
      <c r="L3041" s="444">
        <f t="shared" ca="1" si="157"/>
        <v>-138836320343.75397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58"/>
        <v>-138836320343.75397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-578484668.09897482</v>
      </c>
      <c r="L3042" s="444">
        <f t="shared" ca="1" si="157"/>
        <v>-139414805011.85294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58"/>
        <v>-139414805011.85294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-580895020.88272059</v>
      </c>
      <c r="L3043" s="444">
        <f t="shared" ca="1" si="157"/>
        <v>-139995700032.73566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58"/>
        <v>-139995700032.73566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-583315416.80306518</v>
      </c>
      <c r="L3044" s="444">
        <f t="shared" ca="1" si="157"/>
        <v>-140579015449.53873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58"/>
        <v>-140579015449.53873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-585745897.70641136</v>
      </c>
      <c r="L3045" s="444">
        <f t="shared" ca="1" si="157"/>
        <v>-141164761347.24515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58"/>
        <v>-141164761347.24515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-588186505.61352146</v>
      </c>
      <c r="L3046" s="444">
        <f t="shared" ca="1" si="157"/>
        <v>-141752947852.85867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58"/>
        <v>-141752947852.85867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-590637282.72024441</v>
      </c>
      <c r="L3047" s="444">
        <f t="shared" ca="1" si="157"/>
        <v>-142343585135.57892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58"/>
        <v>-142343585135.57892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-593098271.39824545</v>
      </c>
      <c r="L3048" s="444">
        <f t="shared" ca="1" si="157"/>
        <v>-142936683406.97717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58"/>
        <v>-142936683406.97717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-595569514.1957382</v>
      </c>
      <c r="L3049" s="444">
        <f t="shared" ca="1" si="157"/>
        <v>-143532252921.17291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58"/>
        <v>-143532252921.17291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-598051053.83822048</v>
      </c>
      <c r="L3050" s="444">
        <f t="shared" ca="1" si="157"/>
        <v>-144130303975.01114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58"/>
        <v>-144130303975.01114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-600542933.22921312</v>
      </c>
      <c r="L3051" s="444">
        <f t="shared" ca="1" si="157"/>
        <v>-144730846908.24036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58"/>
        <v>-144730846908.24036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-603045195.45100152</v>
      </c>
      <c r="L3052" s="444">
        <f t="shared" ca="1" si="157"/>
        <v>-145333892103.69135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58"/>
        <v>-145333892103.69135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-605557883.76538062</v>
      </c>
      <c r="L3053" s="444">
        <f t="shared" ca="1" si="157"/>
        <v>-145939449987.45673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58"/>
        <v>-145939449987.45673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-608081041.61440301</v>
      </c>
      <c r="L3054" s="444">
        <f t="shared" ca="1" si="157"/>
        <v>-146547531029.07114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58"/>
        <v>-146547531029.07114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-610614712.62112975</v>
      </c>
      <c r="L3055" s="444">
        <f t="shared" ca="1" si="157"/>
        <v>-147158145741.69226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58"/>
        <v>-147158145741.69226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-613158940.59038436</v>
      </c>
      <c r="L3056" s="444">
        <f t="shared" ca="1" si="157"/>
        <v>-147771304682.28265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58"/>
        <v>-147771304682.28265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-615713769.50951099</v>
      </c>
      <c r="L3057" s="444">
        <f t="shared" ca="1" si="157"/>
        <v>-148387018451.79218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58"/>
        <v>-148387018451.79218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-618279243.54913402</v>
      </c>
      <c r="L3058" s="444">
        <f t="shared" ca="1" si="157"/>
        <v>-149005297695.34131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58"/>
        <v>-149005297695.34131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-620855407.06392217</v>
      </c>
      <c r="L3059" s="444">
        <f t="shared" ca="1" si="157"/>
        <v>-149626153102.40524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58"/>
        <v>-149626153102.40524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-623442304.59335518</v>
      </c>
      <c r="L3060" s="444">
        <f t="shared" ca="1" si="157"/>
        <v>-150249595406.9986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58"/>
        <v>-150249595406.9986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-626039980.86249411</v>
      </c>
      <c r="L3061" s="444">
        <f t="shared" ca="1" si="157"/>
        <v>-150875635387.86108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58"/>
        <v>-150875635387.86108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-628648480.78275454</v>
      </c>
      <c r="L3062" s="444">
        <f t="shared" ca="1" si="157"/>
        <v>-151504283868.64383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58"/>
        <v>-151504283868.64383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-631267849.45268261</v>
      </c>
      <c r="L3063" s="444">
        <f t="shared" ca="1" si="157"/>
        <v>-152135551718.09653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58"/>
        <v>-152135551718.09653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-633898132.15873551</v>
      </c>
      <c r="L3064" s="444">
        <f t="shared" ca="1" si="157"/>
        <v>-152769449850.25525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58"/>
        <v>-152769449850.25525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-636539374.37606359</v>
      </c>
      <c r="L3065" s="444">
        <f t="shared" ca="1" si="157"/>
        <v>-153405989224.63132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58"/>
        <v>-153405989224.63132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-639191621.76929712</v>
      </c>
      <c r="L3066" s="444">
        <f t="shared" ca="1" si="157"/>
        <v>-154045180846.4006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58"/>
        <v>-154045180846.4006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-641854920.19333589</v>
      </c>
      <c r="L3067" s="444">
        <f t="shared" ca="1" si="157"/>
        <v>-154687035766.59393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58"/>
        <v>-154687035766.59393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-644529315.69414139</v>
      </c>
      <c r="L3068" s="444">
        <f t="shared" ref="L3068:L3322" ca="1" si="162">I3068-J3068+K3068</f>
        <v>-155331565082.28809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63">L3068</f>
        <v>-155331565082.28809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-647214854.50953364</v>
      </c>
      <c r="L3069" s="444">
        <f t="shared" ca="1" si="162"/>
        <v>-155978779936.79761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63"/>
        <v>-155978779936.79761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-649911583.06999004</v>
      </c>
      <c r="L3070" s="444">
        <f t="shared" ca="1" si="162"/>
        <v>-156628691519.86758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63"/>
        <v>-156628691519.86758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-652619547.9994483</v>
      </c>
      <c r="L3071" s="444">
        <f t="shared" ca="1" si="162"/>
        <v>-157281311067.86703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63"/>
        <v>-157281311067.86703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-655338796.11611259</v>
      </c>
      <c r="L3072" s="444">
        <f t="shared" ca="1" si="162"/>
        <v>-157936649863.98315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63"/>
        <v>-157936649863.98315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-658069374.43326318</v>
      </c>
      <c r="L3073" s="444">
        <f t="shared" ca="1" si="162"/>
        <v>-158594719238.41641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63"/>
        <v>-158594719238.41641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-660811330.16006839</v>
      </c>
      <c r="L3074" s="444">
        <f t="shared" ca="1" si="162"/>
        <v>-159255530568.57648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63"/>
        <v>-159255530568.57648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-663564710.702402</v>
      </c>
      <c r="L3075" s="444">
        <f t="shared" ca="1" si="162"/>
        <v>-159919095279.27887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63"/>
        <v>-159919095279.27887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-666329563.66366196</v>
      </c>
      <c r="L3076" s="444">
        <f t="shared" ca="1" si="162"/>
        <v>-160585424842.94254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63"/>
        <v>-160585424842.94254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-669105936.84559393</v>
      </c>
      <c r="L3077" s="444">
        <f t="shared" ca="1" si="162"/>
        <v>-161254530779.78812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63"/>
        <v>-161254530779.78812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-671893878.24911714</v>
      </c>
      <c r="L3078" s="444">
        <f t="shared" ca="1" si="162"/>
        <v>-161926424658.03723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63"/>
        <v>-161926424658.03723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-674693436.07515514</v>
      </c>
      <c r="L3079" s="444">
        <f t="shared" ca="1" si="162"/>
        <v>-162601118094.1124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63"/>
        <v>-162601118094.1124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-677504658.72546828</v>
      </c>
      <c r="L3080" s="444">
        <f t="shared" ca="1" si="162"/>
        <v>-163278622752.83786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63"/>
        <v>-163278622752.83786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-680327594.80349112</v>
      </c>
      <c r="L3081" s="444">
        <f t="shared" ca="1" si="162"/>
        <v>-163958950347.64136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63"/>
        <v>-163958950347.64136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-683162293.11517227</v>
      </c>
      <c r="L3082" s="444">
        <f t="shared" ca="1" si="162"/>
        <v>-164642112640.75653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63"/>
        <v>-164642112640.75653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-686008802.66981888</v>
      </c>
      <c r="L3083" s="444">
        <f t="shared" ca="1" si="162"/>
        <v>-165328121443.42636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63"/>
        <v>-165328121443.42636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-688867172.68094313</v>
      </c>
      <c r="L3084" s="444">
        <f t="shared" ca="1" si="162"/>
        <v>-166016988616.1073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63"/>
        <v>-166016988616.1073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-691737452.56711376</v>
      </c>
      <c r="L3085" s="444">
        <f t="shared" ca="1" si="162"/>
        <v>-166708726068.67441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63"/>
        <v>-166708726068.67441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-694619691.95281005</v>
      </c>
      <c r="L3086" s="444">
        <f t="shared" ca="1" si="162"/>
        <v>-167403345760.62723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63"/>
        <v>-167403345760.62723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-697513940.66928005</v>
      </c>
      <c r="L3087" s="444">
        <f t="shared" ca="1" si="162"/>
        <v>-168100859701.29651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63"/>
        <v>-168100859701.29651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-700420248.75540209</v>
      </c>
      <c r="L3088" s="444">
        <f t="shared" ca="1" si="162"/>
        <v>-168801279950.05191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63"/>
        <v>-168801279950.05191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-703338666.45854962</v>
      </c>
      <c r="L3089" s="444">
        <f t="shared" ca="1" si="162"/>
        <v>-169504618616.51047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63"/>
        <v>-169504618616.51047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-706269244.23546028</v>
      </c>
      <c r="L3090" s="444">
        <f t="shared" ca="1" si="162"/>
        <v>-170210887860.74594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63"/>
        <v>-170210887860.74594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-709212032.75310802</v>
      </c>
      <c r="L3091" s="444">
        <f t="shared" ca="1" si="162"/>
        <v>-170920099893.49905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63"/>
        <v>-170920099893.49905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-712167082.88957942</v>
      </c>
      <c r="L3092" s="444">
        <f t="shared" ca="1" si="162"/>
        <v>-171632266976.38864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63"/>
        <v>-171632266976.38864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-715134445.73495269</v>
      </c>
      <c r="L3093" s="444">
        <f t="shared" ca="1" si="162"/>
        <v>-172347401422.1236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63"/>
        <v>-172347401422.1236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-718114172.59218168</v>
      </c>
      <c r="L3094" s="444">
        <f t="shared" ca="1" si="162"/>
        <v>-173065515594.71579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63"/>
        <v>-173065515594.71579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-721106314.9779824</v>
      </c>
      <c r="L3095" s="444">
        <f t="shared" ca="1" si="162"/>
        <v>-173786621909.69379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63"/>
        <v>-173786621909.69379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-724110924.6237241</v>
      </c>
      <c r="L3096" s="444">
        <f t="shared" ca="1" si="162"/>
        <v>-174510732834.3175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63"/>
        <v>-174510732834.3175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-727128053.47632289</v>
      </c>
      <c r="L3097" s="444">
        <f t="shared" ca="1" si="162"/>
        <v>-175237860887.79382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63"/>
        <v>-175237860887.79382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-730157753.69914091</v>
      </c>
      <c r="L3098" s="444">
        <f t="shared" ca="1" si="162"/>
        <v>-175968018641.49295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63"/>
        <v>-175968018641.49295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-733200077.67288733</v>
      </c>
      <c r="L3099" s="444">
        <f t="shared" ca="1" si="162"/>
        <v>-176701218719.16583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63"/>
        <v>-176701218719.16583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-736255077.99652433</v>
      </c>
      <c r="L3100" s="444">
        <f t="shared" ca="1" si="162"/>
        <v>-177437473797.16235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63"/>
        <v>-177437473797.16235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-739322807.48817647</v>
      </c>
      <c r="L3101" s="444">
        <f t="shared" ca="1" si="162"/>
        <v>-178176796604.65054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63"/>
        <v>-178176796604.65054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-742403319.18604398</v>
      </c>
      <c r="L3102" s="444">
        <f t="shared" ca="1" si="162"/>
        <v>-178919199923.83658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63"/>
        <v>-178919199923.83658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-745496666.3493191</v>
      </c>
      <c r="L3103" s="444">
        <f t="shared" ca="1" si="162"/>
        <v>-179664696590.18588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63"/>
        <v>-179664696590.18588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-748602902.45910788</v>
      </c>
      <c r="L3104" s="444">
        <f t="shared" ca="1" si="162"/>
        <v>-180413299492.64499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63"/>
        <v>-180413299492.64499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-751722081.21935415</v>
      </c>
      <c r="L3105" s="444">
        <f t="shared" ca="1" si="162"/>
        <v>-181165021573.86435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63"/>
        <v>-181165021573.86435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-754854256.55776811</v>
      </c>
      <c r="L3106" s="444">
        <f t="shared" ca="1" si="162"/>
        <v>-181919875830.42212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63"/>
        <v>-181919875830.42212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-757999482.62675881</v>
      </c>
      <c r="L3107" s="444">
        <f t="shared" ca="1" si="162"/>
        <v>-182677875313.04889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63"/>
        <v>-182677875313.04889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-761157813.8043704</v>
      </c>
      <c r="L3108" s="444">
        <f t="shared" ca="1" si="162"/>
        <v>-183439033126.85327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63"/>
        <v>-183439033126.85327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-764329304.6952219</v>
      </c>
      <c r="L3109" s="444">
        <f t="shared" ca="1" si="162"/>
        <v>-184203362431.54849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63"/>
        <v>-184203362431.54849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-767514010.13145208</v>
      </c>
      <c r="L3110" s="444">
        <f t="shared" ca="1" si="162"/>
        <v>-184970876441.67993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63"/>
        <v>-184970876441.67993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-770711985.17366636</v>
      </c>
      <c r="L3111" s="444">
        <f t="shared" ca="1" si="162"/>
        <v>-185741588426.85361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63"/>
        <v>-185741588426.85361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-773923285.11189008</v>
      </c>
      <c r="L3112" s="444">
        <f t="shared" ca="1" si="162"/>
        <v>-186515511711.96548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63"/>
        <v>-186515511711.96548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-777147965.46652281</v>
      </c>
      <c r="L3113" s="444">
        <f t="shared" ca="1" si="162"/>
        <v>-187292659677.43201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63"/>
        <v>-187292659677.43201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-780386081.98930001</v>
      </c>
      <c r="L3114" s="444">
        <f t="shared" ca="1" si="162"/>
        <v>-188073045759.4213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63"/>
        <v>-188073045759.4213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-783637690.66425538</v>
      </c>
      <c r="L3115" s="444">
        <f t="shared" ca="1" si="162"/>
        <v>-188856683450.08554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63"/>
        <v>-188856683450.08554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-786902847.70868969</v>
      </c>
      <c r="L3116" s="444">
        <f t="shared" ca="1" si="162"/>
        <v>-189643586297.79422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63"/>
        <v>-189643586297.79422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-790181609.57414258</v>
      </c>
      <c r="L3117" s="444">
        <f t="shared" ca="1" si="162"/>
        <v>-190433767907.36838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63"/>
        <v>-190433767907.36838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-793474032.94736826</v>
      </c>
      <c r="L3118" s="444">
        <f t="shared" ca="1" si="162"/>
        <v>-191227241940.31573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63"/>
        <v>-191227241940.31573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-796780174.75131559</v>
      </c>
      <c r="L3119" s="444">
        <f t="shared" ca="1" si="162"/>
        <v>-192024022115.06705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63"/>
        <v>-192024022115.06705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-800100092.14611268</v>
      </c>
      <c r="L3120" s="444">
        <f t="shared" ca="1" si="162"/>
        <v>-192824122207.21317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63"/>
        <v>-192824122207.21317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-803433842.53005481</v>
      </c>
      <c r="L3121" s="444">
        <f t="shared" ca="1" si="162"/>
        <v>-193627556049.74323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63"/>
        <v>-193627556049.74323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-806781483.54059672</v>
      </c>
      <c r="L3122" s="444">
        <f t="shared" ca="1" si="162"/>
        <v>-194434337533.28381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63"/>
        <v>-194434337533.28381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-810143073.05534923</v>
      </c>
      <c r="L3123" s="444">
        <f t="shared" ca="1" si="162"/>
        <v>-195244480606.33917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63"/>
        <v>-195244480606.33917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-813518669.19307983</v>
      </c>
      <c r="L3124" s="444">
        <f t="shared" ca="1" si="162"/>
        <v>-196057999275.53226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63"/>
        <v>-196057999275.53226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-816908330.31471777</v>
      </c>
      <c r="L3125" s="444">
        <f t="shared" ca="1" si="162"/>
        <v>-196874907605.84698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63"/>
        <v>-196874907605.84698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-820312115.02436244</v>
      </c>
      <c r="L3126" s="444">
        <f t="shared" ca="1" si="162"/>
        <v>-197695219720.87134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63"/>
        <v>-197695219720.87134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-823730082.17029727</v>
      </c>
      <c r="L3127" s="444">
        <f t="shared" ca="1" si="162"/>
        <v>-198518949803.04163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63"/>
        <v>-198518949803.04163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-827162290.84600675</v>
      </c>
      <c r="L3128" s="444">
        <f t="shared" ca="1" si="162"/>
        <v>-199346112093.88763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63"/>
        <v>-199346112093.88763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-830608800.39119852</v>
      </c>
      <c r="L3129" s="444">
        <f t="shared" ca="1" si="162"/>
        <v>-200176720894.27884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63"/>
        <v>-200176720894.27884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-834069670.39282846</v>
      </c>
      <c r="L3130" s="444">
        <f t="shared" ca="1" si="162"/>
        <v>-201010790564.67166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63"/>
        <v>-201010790564.67166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-837544960.68613195</v>
      </c>
      <c r="L3131" s="444">
        <f t="shared" ca="1" si="162"/>
        <v>-201848335525.35779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63"/>
        <v>-201848335525.35779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-841034731.35565746</v>
      </c>
      <c r="L3132" s="444">
        <f t="shared" ca="1" si="162"/>
        <v>-202689370256.71344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63"/>
        <v>-202689370256.71344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-844539042.73630595</v>
      </c>
      <c r="L3133" s="444">
        <f t="shared" ca="1" si="162"/>
        <v>-203533909299.44974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63"/>
        <v>-203533909299.44974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-848057955.41437387</v>
      </c>
      <c r="L3134" s="444">
        <f t="shared" ca="1" si="162"/>
        <v>-204381967254.86411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63"/>
        <v>-204381967254.86411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-851591530.22860038</v>
      </c>
      <c r="L3135" s="444">
        <f t="shared" ca="1" si="162"/>
        <v>-205233558785.09271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63"/>
        <v>-205233558785.09271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-855139828.27121961</v>
      </c>
      <c r="L3136" s="444">
        <f t="shared" ca="1" si="162"/>
        <v>-206088698613.36392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63"/>
        <v>-206088698613.36392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-858702910.88901639</v>
      </c>
      <c r="L3137" s="444">
        <f t="shared" ca="1" si="162"/>
        <v>-206947401524.25293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63"/>
        <v>-206947401524.25293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-862280839.68438721</v>
      </c>
      <c r="L3138" s="444">
        <f t="shared" ca="1" si="162"/>
        <v>-207809682363.93732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63"/>
        <v>-207809682363.93732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-865873676.51640546</v>
      </c>
      <c r="L3139" s="444">
        <f t="shared" ca="1" si="162"/>
        <v>-208675556040.45374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63"/>
        <v>-208675556040.45374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-869481483.50189054</v>
      </c>
      <c r="L3140" s="444">
        <f t="shared" ca="1" si="162"/>
        <v>-209545037523.95563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63"/>
        <v>-209545037523.95563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-873104323.01648176</v>
      </c>
      <c r="L3141" s="444">
        <f t="shared" ca="1" si="162"/>
        <v>-210418141846.97211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63"/>
        <v>-210418141846.97211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-876742257.6957171</v>
      </c>
      <c r="L3142" s="444">
        <f t="shared" ca="1" si="162"/>
        <v>-211294884104.66782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63"/>
        <v>-211294884104.66782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-880395350.43611586</v>
      </c>
      <c r="L3143" s="444">
        <f t="shared" ca="1" si="162"/>
        <v>-212175279455.10394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63"/>
        <v>-212175279455.10394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-884063664.39626646</v>
      </c>
      <c r="L3144" s="444">
        <f t="shared" ca="1" si="162"/>
        <v>-213059343119.50021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63"/>
        <v>-213059343119.50021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-887747262.99791753</v>
      </c>
      <c r="L3145" s="444">
        <f t="shared" ca="1" si="162"/>
        <v>-213947090382.49814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63"/>
        <v>-213947090382.49814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-891446209.92707551</v>
      </c>
      <c r="L3146" s="444">
        <f t="shared" ca="1" si="162"/>
        <v>-214838536592.4252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63"/>
        <v>-214838536592.4252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-895160569.13510501</v>
      </c>
      <c r="L3147" s="444">
        <f t="shared" ca="1" si="162"/>
        <v>-215733697161.5603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63"/>
        <v>-215733697161.5603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-898890404.83983457</v>
      </c>
      <c r="L3148" s="444">
        <f t="shared" ca="1" si="162"/>
        <v>-216632587566.40015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63"/>
        <v>-216632587566.40015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-902635781.52666712</v>
      </c>
      <c r="L3149" s="444">
        <f t="shared" ca="1" si="162"/>
        <v>-217535223347.92682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63"/>
        <v>-217535223347.92682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-906396763.94969511</v>
      </c>
      <c r="L3150" s="444">
        <f t="shared" ca="1" si="162"/>
        <v>-218441620111.87653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63"/>
        <v>-218441620111.87653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-910173417.13281882</v>
      </c>
      <c r="L3151" s="444">
        <f t="shared" ca="1" si="162"/>
        <v>-219351793529.00934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63"/>
        <v>-219351793529.00934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-913965806.37087238</v>
      </c>
      <c r="L3152" s="444">
        <f t="shared" ca="1" si="162"/>
        <v>-220265759335.38022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63"/>
        <v>-220265759335.38022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-917773997.23075092</v>
      </c>
      <c r="L3153" s="444">
        <f t="shared" ca="1" si="162"/>
        <v>-221183533332.61096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63"/>
        <v>-221183533332.61096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-921598055.55254567</v>
      </c>
      <c r="L3154" s="444">
        <f t="shared" ca="1" si="162"/>
        <v>-222105131388.16351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63"/>
        <v>-222105131388.16351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-925438047.45068145</v>
      </c>
      <c r="L3155" s="444">
        <f t="shared" ca="1" si="162"/>
        <v>-223030569435.6142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63"/>
        <v>-223030569435.6142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-929294039.31505907</v>
      </c>
      <c r="L3156" s="444">
        <f t="shared" ca="1" si="162"/>
        <v>-223959863474.92926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63"/>
        <v>-223959863474.92926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-933166097.8122052</v>
      </c>
      <c r="L3157" s="444">
        <f t="shared" ca="1" si="162"/>
        <v>-224893029572.74146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63"/>
        <v>-224893029572.74146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-937054289.88642275</v>
      </c>
      <c r="L3158" s="444">
        <f t="shared" ca="1" si="162"/>
        <v>-225830083862.62787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63"/>
        <v>-225830083862.62787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-940958682.76094925</v>
      </c>
      <c r="L3159" s="444">
        <f t="shared" ca="1" si="162"/>
        <v>-226771042545.38882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63"/>
        <v>-226771042545.38882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-944879343.93912005</v>
      </c>
      <c r="L3160" s="444">
        <f t="shared" ca="1" si="162"/>
        <v>-227715921889.32794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63"/>
        <v>-227715921889.32794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-948816341.20553291</v>
      </c>
      <c r="L3161" s="444">
        <f t="shared" ca="1" si="162"/>
        <v>-228664738230.53348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63"/>
        <v>-228664738230.53348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-952769742.62722278</v>
      </c>
      <c r="L3162" s="444">
        <f t="shared" ca="1" si="162"/>
        <v>-229617507973.16071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63"/>
        <v>-229617507973.16071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-956739616.55483627</v>
      </c>
      <c r="L3163" s="444">
        <f t="shared" ca="1" si="162"/>
        <v>-230574247589.71555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63"/>
        <v>-230574247589.71555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-960726031.62381494</v>
      </c>
      <c r="L3164" s="444">
        <f t="shared" ca="1" si="162"/>
        <v>-231534973621.33936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63"/>
        <v>-231534973621.33936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-964729056.75558066</v>
      </c>
      <c r="L3165" s="444">
        <f t="shared" ca="1" si="162"/>
        <v>-232499702678.09494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63"/>
        <v>-232499702678.09494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-968748761.15872896</v>
      </c>
      <c r="L3166" s="444">
        <f t="shared" ca="1" si="162"/>
        <v>-233468451439.25366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63"/>
        <v>-233468451439.25366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-972785214.33022356</v>
      </c>
      <c r="L3167" s="444">
        <f t="shared" ca="1" si="162"/>
        <v>-234441236653.58389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63"/>
        <v>-234441236653.58389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-976838486.05659938</v>
      </c>
      <c r="L3168" s="444">
        <f t="shared" ca="1" si="162"/>
        <v>-235418075139.6405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63"/>
        <v>-235418075139.6405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-980908646.41516876</v>
      </c>
      <c r="L3169" s="444">
        <f t="shared" ca="1" si="162"/>
        <v>-236398983786.05566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63"/>
        <v>-236398983786.05566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-984995765.77523196</v>
      </c>
      <c r="L3170" s="444">
        <f t="shared" ca="1" si="162"/>
        <v>-237383979551.8309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63"/>
        <v>-237383979551.8309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-989099914.79929543</v>
      </c>
      <c r="L3171" s="444">
        <f t="shared" ca="1" si="162"/>
        <v>-238373079466.63019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63"/>
        <v>-238373079466.63019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-993221164.44429231</v>
      </c>
      <c r="L3172" s="444">
        <f t="shared" ca="1" si="162"/>
        <v>-239366300631.07449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63"/>
        <v>-239366300631.07449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-997359585.9628104</v>
      </c>
      <c r="L3173" s="444">
        <f t="shared" ca="1" si="162"/>
        <v>-240363660217.03729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63"/>
        <v>-240363660217.03729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-1001515250.9043221</v>
      </c>
      <c r="L3174" s="444">
        <f t="shared" ca="1" si="162"/>
        <v>-241365175467.94162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63"/>
        <v>-241365175467.94162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-1005688231.1164232</v>
      </c>
      <c r="L3175" s="444">
        <f t="shared" ca="1" si="162"/>
        <v>-242370863699.05804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63"/>
        <v>-242370863699.05804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-1009878598.7460752</v>
      </c>
      <c r="L3176" s="444">
        <f t="shared" ca="1" si="162"/>
        <v>-243380742297.80411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63"/>
        <v>-243380742297.80411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-1014086426.2408504</v>
      </c>
      <c r="L3177" s="444">
        <f t="shared" ca="1" si="162"/>
        <v>-244394828724.04495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63"/>
        <v>-244394828724.04495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-1018311786.3501873</v>
      </c>
      <c r="L3178" s="444">
        <f t="shared" ca="1" si="162"/>
        <v>-245413140510.39514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63"/>
        <v>-245413140510.39514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-1022554752.1266464</v>
      </c>
      <c r="L3179" s="444">
        <f t="shared" ca="1" si="162"/>
        <v>-246435695262.52179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63"/>
        <v>-246435695262.52179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-1026815396.9271742</v>
      </c>
      <c r="L3180" s="444">
        <f t="shared" ca="1" si="162"/>
        <v>-247462510659.44897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63"/>
        <v>-247462510659.44897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-1031093794.4143709</v>
      </c>
      <c r="L3181" s="444">
        <f t="shared" ca="1" si="162"/>
        <v>-248493604453.86334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63"/>
        <v>-248493604453.86334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-1035390018.5577639</v>
      </c>
      <c r="L3182" s="444">
        <f t="shared" ca="1" si="162"/>
        <v>-249528994472.42111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63"/>
        <v>-249528994472.42111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-1039704143.635088</v>
      </c>
      <c r="L3183" s="444">
        <f t="shared" ca="1" si="162"/>
        <v>-250568698616.05621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63"/>
        <v>-250568698616.05621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-1044036244.2335674</v>
      </c>
      <c r="L3184" s="444">
        <f t="shared" ca="1" si="162"/>
        <v>-251612734860.28979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63"/>
        <v>-251612734860.28979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-1048386395.2512074</v>
      </c>
      <c r="L3185" s="444">
        <f t="shared" ca="1" si="162"/>
        <v>-252661121255.54102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63"/>
        <v>-252661121255.54102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-1052754671.8980876</v>
      </c>
      <c r="L3186" s="444">
        <f t="shared" ca="1" si="162"/>
        <v>-253713875927.43912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63"/>
        <v>-253713875927.43912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-1057141149.6976629</v>
      </c>
      <c r="L3187" s="444">
        <f t="shared" ca="1" si="162"/>
        <v>-254771017077.13678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63"/>
        <v>-254771017077.13678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-1061545904.4880698</v>
      </c>
      <c r="L3188" s="444">
        <f t="shared" ca="1" si="162"/>
        <v>-255832562981.62485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63"/>
        <v>-255832562981.62485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-1065969012.4234368</v>
      </c>
      <c r="L3189" s="444">
        <f t="shared" ca="1" si="162"/>
        <v>-256898531994.04828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63"/>
        <v>-256898531994.04828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-1070410549.9752011</v>
      </c>
      <c r="L3190" s="444">
        <f t="shared" ca="1" si="162"/>
        <v>-257968942544.02347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63"/>
        <v>-257968942544.02347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-1074870593.9334311</v>
      </c>
      <c r="L3191" s="444">
        <f t="shared" ca="1" si="162"/>
        <v>-259043813137.95691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63"/>
        <v>-259043813137.95691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-1079349221.4081538</v>
      </c>
      <c r="L3192" s="444">
        <f t="shared" ca="1" si="162"/>
        <v>-260123162359.36505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63"/>
        <v>-260123162359.36505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-1083846509.8306878</v>
      </c>
      <c r="L3193" s="444">
        <f t="shared" ca="1" si="162"/>
        <v>-261207008869.19574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63"/>
        <v>-261207008869.19574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-1088362536.954982</v>
      </c>
      <c r="L3194" s="444">
        <f t="shared" ca="1" si="162"/>
        <v>-262295371406.15073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63"/>
        <v>-262295371406.15073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-1092897380.8589613</v>
      </c>
      <c r="L3195" s="444">
        <f t="shared" ca="1" si="162"/>
        <v>-263388268787.00967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63"/>
        <v>-263388268787.00967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-1097451119.9458737</v>
      </c>
      <c r="L3196" s="444">
        <f t="shared" ca="1" si="162"/>
        <v>-264485719906.95554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63"/>
        <v>-264485719906.95554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-1102023832.9456482</v>
      </c>
      <c r="L3197" s="444">
        <f t="shared" ca="1" si="162"/>
        <v>-265587743739.90118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63"/>
        <v>-265587743739.90118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-1106615598.916255</v>
      </c>
      <c r="L3198" s="444">
        <f t="shared" ca="1" si="162"/>
        <v>-266694359338.81744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63"/>
        <v>-266694359338.81744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-1111226497.2450726</v>
      </c>
      <c r="L3199" s="444">
        <f t="shared" ca="1" si="162"/>
        <v>-267805585836.06253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63"/>
        <v>-267805585836.06253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-1115856607.6502604</v>
      </c>
      <c r="L3200" s="444">
        <f t="shared" ca="1" si="162"/>
        <v>-268921442443.7128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63"/>
        <v>-268921442443.7128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-1120506010.1821365</v>
      </c>
      <c r="L3201" s="444">
        <f t="shared" ca="1" si="162"/>
        <v>-270041948453.89493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63"/>
        <v>-270041948453.89493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-1125174785.2245622</v>
      </c>
      <c r="L3202" s="444">
        <f t="shared" ca="1" si="162"/>
        <v>-271167123239.11948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63"/>
        <v>-271167123239.11948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-1129863013.4963312</v>
      </c>
      <c r="L3203" s="444">
        <f t="shared" ca="1" si="162"/>
        <v>-272296986252.61581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63"/>
        <v>-272296986252.61581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-1134570776.0525658</v>
      </c>
      <c r="L3204" s="444">
        <f t="shared" ca="1" si="162"/>
        <v>-273431557028.66837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63"/>
        <v>-273431557028.66837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-1139298154.2861183</v>
      </c>
      <c r="L3205" s="444">
        <f t="shared" ca="1" si="162"/>
        <v>-274570855182.9545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63"/>
        <v>-274570855182.9545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-1144045229.928977</v>
      </c>
      <c r="L3206" s="444">
        <f t="shared" ca="1" si="162"/>
        <v>-275714900412.88348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63"/>
        <v>-275714900412.88348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-1148812085.0536811</v>
      </c>
      <c r="L3207" s="444">
        <f t="shared" ca="1" si="162"/>
        <v>-276863712497.93719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63"/>
        <v>-276863712497.93719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-1153598802.0747383</v>
      </c>
      <c r="L3208" s="444">
        <f t="shared" ca="1" si="162"/>
        <v>-278017311300.01196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63"/>
        <v>-278017311300.01196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-1158405463.7500498</v>
      </c>
      <c r="L3209" s="444">
        <f t="shared" ca="1" si="162"/>
        <v>-279175716763.76202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63"/>
        <v>-279175716763.76202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-1163232153.1823418</v>
      </c>
      <c r="L3210" s="444">
        <f t="shared" ca="1" si="162"/>
        <v>-280338948916.94434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63"/>
        <v>-280338948916.94434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-1168078953.8206015</v>
      </c>
      <c r="L3211" s="444">
        <f t="shared" ca="1" si="162"/>
        <v>-281507027870.76495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63"/>
        <v>-281507027870.76495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-1172945949.4615207</v>
      </c>
      <c r="L3212" s="444">
        <f t="shared" ca="1" si="162"/>
        <v>-282679973820.2265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63"/>
        <v>-282679973820.2265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-1177833224.2509437</v>
      </c>
      <c r="L3213" s="444">
        <f t="shared" ca="1" si="162"/>
        <v>-283857807044.47742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63"/>
        <v>-283857807044.47742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-1182740862.6853225</v>
      </c>
      <c r="L3214" s="444">
        <f t="shared" ca="1" si="162"/>
        <v>-285040547907.16272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63"/>
        <v>-285040547907.16272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-1187668949.613178</v>
      </c>
      <c r="L3215" s="444">
        <f t="shared" ca="1" si="162"/>
        <v>-286228216856.77588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63"/>
        <v>-286228216856.77588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-1192617570.2365661</v>
      </c>
      <c r="L3216" s="444">
        <f t="shared" ca="1" si="162"/>
        <v>-287420834427.01245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63"/>
        <v>-287420834427.01245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-1197586810.1125519</v>
      </c>
      <c r="L3217" s="444">
        <f t="shared" ca="1" si="162"/>
        <v>-288618421237.125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63"/>
        <v>-288618421237.125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-1202576755.1546874</v>
      </c>
      <c r="L3218" s="444">
        <f t="shared" ca="1" si="162"/>
        <v>-289820997992.27966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63"/>
        <v>-289820997992.27966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-1207587491.6344986</v>
      </c>
      <c r="L3219" s="444">
        <f t="shared" ca="1" si="162"/>
        <v>-291028585483.91418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63"/>
        <v>-291028585483.91418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-1212619106.1829758</v>
      </c>
      <c r="L3220" s="444">
        <f t="shared" ca="1" si="162"/>
        <v>-292241204590.09717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63"/>
        <v>-292241204590.09717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-1217671685.7920716</v>
      </c>
      <c r="L3221" s="444">
        <f t="shared" ca="1" si="162"/>
        <v>-293458876275.88922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63"/>
        <v>-293458876275.88922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-1222745317.816205</v>
      </c>
      <c r="L3222" s="444">
        <f t="shared" ca="1" si="162"/>
        <v>-294681621593.70544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63"/>
        <v>-294681621593.70544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-1227840089.9737728</v>
      </c>
      <c r="L3223" s="444">
        <f t="shared" ca="1" si="162"/>
        <v>-295909461683.6792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63"/>
        <v>-295909461683.6792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-1232956090.3486633</v>
      </c>
      <c r="L3224" s="444">
        <f t="shared" ca="1" si="162"/>
        <v>-297142417774.02783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63"/>
        <v>-297142417774.02783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-1238093407.3917825</v>
      </c>
      <c r="L3225" s="444">
        <f t="shared" ca="1" si="162"/>
        <v>-298380511181.41962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63"/>
        <v>-298380511181.41962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-1243252129.9225817</v>
      </c>
      <c r="L3226" s="444">
        <f t="shared" ca="1" si="162"/>
        <v>-299623763311.34222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63"/>
        <v>-299623763311.34222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-1248432347.1305926</v>
      </c>
      <c r="L3227" s="444">
        <f t="shared" ca="1" si="162"/>
        <v>-300872195658.47284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63"/>
        <v>-300872195658.47284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-1253634148.5769701</v>
      </c>
      <c r="L3228" s="444">
        <f t="shared" ca="1" si="162"/>
        <v>-302125829807.0498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63"/>
        <v>-302125829807.0498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-1258857624.1960409</v>
      </c>
      <c r="L3229" s="444">
        <f t="shared" ca="1" si="162"/>
        <v>-303384687431.24585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63"/>
        <v>-303384687431.24585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-1264102864.2968576</v>
      </c>
      <c r="L3230" s="444">
        <f t="shared" ca="1" si="162"/>
        <v>-304648790295.54272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63"/>
        <v>-304648790295.54272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-1269369959.5647614</v>
      </c>
      <c r="L3231" s="444">
        <f t="shared" ca="1" si="162"/>
        <v>-305918160255.10748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63"/>
        <v>-305918160255.10748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-1274659001.0629478</v>
      </c>
      <c r="L3232" s="444">
        <f t="shared" ca="1" si="162"/>
        <v>-307192819256.17041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63"/>
        <v>-307192819256.17041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-1279970080.2340434</v>
      </c>
      <c r="L3233" s="444">
        <f t="shared" ca="1" si="162"/>
        <v>-308472789336.40448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63"/>
        <v>-308472789336.40448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-1285303288.9016852</v>
      </c>
      <c r="L3234" s="444">
        <f t="shared" ca="1" si="162"/>
        <v>-309758092625.30615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63"/>
        <v>-309758092625.30615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-1290658719.272109</v>
      </c>
      <c r="L3235" s="444">
        <f t="shared" ca="1" si="162"/>
        <v>-311048751344.57825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63"/>
        <v>-311048751344.57825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-1296036463.9357426</v>
      </c>
      <c r="L3236" s="444">
        <f t="shared" ca="1" si="162"/>
        <v>-312344787808.51398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63"/>
        <v>-312344787808.51398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-1301436615.8688083</v>
      </c>
      <c r="L3237" s="444">
        <f t="shared" ca="1" si="162"/>
        <v>-313646224424.38281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63"/>
        <v>-313646224424.38281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-1306859268.4349284</v>
      </c>
      <c r="L3238" s="444">
        <f t="shared" ca="1" si="162"/>
        <v>-314953083692.81775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63"/>
        <v>-314953083692.81775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-1312304515.3867407</v>
      </c>
      <c r="L3239" s="444">
        <f t="shared" ca="1" si="162"/>
        <v>-316265388208.20447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63"/>
        <v>-316265388208.20447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-1317772450.8675187</v>
      </c>
      <c r="L3240" s="444">
        <f t="shared" ca="1" si="162"/>
        <v>-317583160659.07196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63"/>
        <v>-317583160659.07196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-1323263169.4127998</v>
      </c>
      <c r="L3241" s="444">
        <f t="shared" ca="1" si="162"/>
        <v>-318906423828.48474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63"/>
        <v>-318906423828.48474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-1328776765.9520197</v>
      </c>
      <c r="L3242" s="444">
        <f t="shared" ca="1" si="162"/>
        <v>-320235200594.43677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63"/>
        <v>-320235200594.43677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-1334313335.8101532</v>
      </c>
      <c r="L3243" s="444">
        <f t="shared" ca="1" si="162"/>
        <v>-321569513930.24695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63"/>
        <v>-321569513930.24695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-1339872974.7093623</v>
      </c>
      <c r="L3244" s="444">
        <f t="shared" ca="1" si="162"/>
        <v>-322909386904.9563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63"/>
        <v>-322909386904.9563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-1345455778.7706513</v>
      </c>
      <c r="L3245" s="444">
        <f t="shared" ca="1" si="162"/>
        <v>-324254842683.72693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63"/>
        <v>-324254842683.72693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-1351061844.5155289</v>
      </c>
      <c r="L3246" s="444">
        <f t="shared" ca="1" si="162"/>
        <v>-325605904528.24243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63"/>
        <v>-325605904528.24243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-1356691268.8676767</v>
      </c>
      <c r="L3247" s="444">
        <f t="shared" ca="1" si="162"/>
        <v>-326962595797.11011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63"/>
        <v>-326962595797.11011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-1362344149.1546254</v>
      </c>
      <c r="L3248" s="444">
        <f t="shared" ca="1" si="162"/>
        <v>-328324939946.26471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63"/>
        <v>-328324939946.26471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-1368020583.1094363</v>
      </c>
      <c r="L3249" s="444">
        <f t="shared" ca="1" si="162"/>
        <v>-329692960529.37415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63"/>
        <v>-329692960529.37415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-1373720668.8723922</v>
      </c>
      <c r="L3250" s="444">
        <f t="shared" ca="1" si="162"/>
        <v>-331066681198.24652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63"/>
        <v>-331066681198.24652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-1379444504.9926939</v>
      </c>
      <c r="L3251" s="444">
        <f t="shared" ca="1" si="162"/>
        <v>-332446125703.2392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63"/>
        <v>-332446125703.2392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-1385192190.4301634</v>
      </c>
      <c r="L3252" s="444">
        <f t="shared" ca="1" si="162"/>
        <v>-333831317893.66937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63"/>
        <v>-333831317893.66937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-1390963824.5569558</v>
      </c>
      <c r="L3253" s="444">
        <f t="shared" ca="1" si="162"/>
        <v>-335222281718.22632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63"/>
        <v>-335222281718.22632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-1396759507.1592762</v>
      </c>
      <c r="L3254" s="444">
        <f t="shared" ca="1" si="162"/>
        <v>-336619041225.38562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63"/>
        <v>-336619041225.38562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-1402579338.4391067</v>
      </c>
      <c r="L3255" s="444">
        <f t="shared" ca="1" si="162"/>
        <v>-338021620563.82471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63"/>
        <v>-338021620563.82471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-1408423419.0159364</v>
      </c>
      <c r="L3256" s="444">
        <f t="shared" ca="1" si="162"/>
        <v>-339430043982.84064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63"/>
        <v>-339430043982.84064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-1414291849.9285026</v>
      </c>
      <c r="L3257" s="444">
        <f t="shared" ca="1" si="162"/>
        <v>-340844335832.76917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63"/>
        <v>-340844335832.76917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-1420184732.6365383</v>
      </c>
      <c r="L3258" s="444">
        <f t="shared" ca="1" si="162"/>
        <v>-342264520565.4057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63"/>
        <v>-342264520565.4057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-1426102169.0225236</v>
      </c>
      <c r="L3259" s="444">
        <f t="shared" ca="1" si="162"/>
        <v>-343690622734.42822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63"/>
        <v>-343690622734.42822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-1432044261.393451</v>
      </c>
      <c r="L3260" s="444">
        <f t="shared" ca="1" si="162"/>
        <v>-345122666995.82166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63"/>
        <v>-345122666995.82166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-1438011112.4825902</v>
      </c>
      <c r="L3261" s="444">
        <f t="shared" ca="1" si="162"/>
        <v>-346560678108.30426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63"/>
        <v>-346560678108.30426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-1444002825.4512677</v>
      </c>
      <c r="L3262" s="444">
        <f t="shared" ca="1" si="162"/>
        <v>-348004680933.75555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63"/>
        <v>-348004680933.75555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-1450019503.8906481</v>
      </c>
      <c r="L3263" s="444">
        <f t="shared" ca="1" si="162"/>
        <v>-349454700437.64618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63"/>
        <v>-349454700437.64618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-1456061251.8235257</v>
      </c>
      <c r="L3264" s="444">
        <f t="shared" ca="1" si="162"/>
        <v>-350910761689.46973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63"/>
        <v>-350910761689.46973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-1462128173.7061238</v>
      </c>
      <c r="L3265" s="444">
        <f t="shared" ca="1" si="162"/>
        <v>-352372889863.17584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63"/>
        <v>-352372889863.17584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-1468220374.4298992</v>
      </c>
      <c r="L3266" s="444">
        <f t="shared" ca="1" si="162"/>
        <v>-353841110237.60571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63"/>
        <v>-353841110237.60571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-1474337959.3233571</v>
      </c>
      <c r="L3267" s="444">
        <f t="shared" ca="1" si="162"/>
        <v>-355315448196.92908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63"/>
        <v>-355315448196.92908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-1480481034.1538711</v>
      </c>
      <c r="L3268" s="444">
        <f t="shared" ca="1" si="162"/>
        <v>-356795929231.08295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63"/>
        <v>-356795929231.08295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-1486649705.1295123</v>
      </c>
      <c r="L3269" s="444">
        <f t="shared" ca="1" si="162"/>
        <v>-358282578936.21246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63"/>
        <v>-358282578936.21246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-1492844078.9008853</v>
      </c>
      <c r="L3270" s="444">
        <f t="shared" ca="1" si="162"/>
        <v>-359775423015.11334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63"/>
        <v>-359775423015.11334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-1499064262.5629723</v>
      </c>
      <c r="L3271" s="444">
        <f t="shared" ca="1" si="162"/>
        <v>-361274487277.67633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63"/>
        <v>-361274487277.67633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-1505310363.6569848</v>
      </c>
      <c r="L3272" s="444">
        <f t="shared" ca="1" si="162"/>
        <v>-362779797641.33331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63"/>
        <v>-362779797641.33331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-1511582490.1722221</v>
      </c>
      <c r="L3273" s="444">
        <f t="shared" ca="1" si="162"/>
        <v>-364291380131.50555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63"/>
        <v>-364291380131.50555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-1517880750.5479398</v>
      </c>
      <c r="L3274" s="444">
        <f t="shared" ca="1" si="162"/>
        <v>-365809260882.05347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63"/>
        <v>-365809260882.05347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-1524205253.6752229</v>
      </c>
      <c r="L3275" s="444">
        <f t="shared" ca="1" si="162"/>
        <v>-367333466135.7287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63"/>
        <v>-367333466135.7287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-1530556108.8988695</v>
      </c>
      <c r="L3276" s="444">
        <f t="shared" ca="1" si="162"/>
        <v>-368864022244.62756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63"/>
        <v>-368864022244.62756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-1536933426.0192814</v>
      </c>
      <c r="L3277" s="444">
        <f t="shared" ca="1" si="162"/>
        <v>-370400955670.64685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63"/>
        <v>-370400955670.64685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-1543337315.2943618</v>
      </c>
      <c r="L3278" s="444">
        <f t="shared" ca="1" si="162"/>
        <v>-371944292985.94122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63"/>
        <v>-371944292985.94122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-1549767887.4414217</v>
      </c>
      <c r="L3279" s="444">
        <f t="shared" ca="1" si="162"/>
        <v>-373494060873.38263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63"/>
        <v>-373494060873.38263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-1556225253.6390944</v>
      </c>
      <c r="L3280" s="444">
        <f t="shared" ca="1" si="162"/>
        <v>-375050286127.02173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63"/>
        <v>-375050286127.02173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-1562709525.5292573</v>
      </c>
      <c r="L3281" s="444">
        <f t="shared" ca="1" si="162"/>
        <v>-376612995652.55096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63"/>
        <v>-376612995652.55096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-1569220815.2189624</v>
      </c>
      <c r="L3282" s="444">
        <f t="shared" ca="1" si="162"/>
        <v>-378182216467.7699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63"/>
        <v>-378182216467.7699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-1575759235.2823746</v>
      </c>
      <c r="L3283" s="444">
        <f t="shared" ca="1" si="162"/>
        <v>-379757975703.05225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63"/>
        <v>-379757975703.05225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-1582324898.7627177</v>
      </c>
      <c r="L3284" s="444">
        <f t="shared" ca="1" si="162"/>
        <v>-381340300601.81494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63"/>
        <v>-381340300601.81494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-1588917919.1742289</v>
      </c>
      <c r="L3285" s="444">
        <f t="shared" ca="1" si="162"/>
        <v>-382929218520.9892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63"/>
        <v>-382929218520.9892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-1595538410.5041215</v>
      </c>
      <c r="L3286" s="444">
        <f t="shared" ca="1" si="162"/>
        <v>-384524756931.49335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63"/>
        <v>-384524756931.49335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-1602186487.2145555</v>
      </c>
      <c r="L3287" s="444">
        <f t="shared" ca="1" si="162"/>
        <v>-386126943418.70789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63"/>
        <v>-386126943418.70789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-1608862264.2446163</v>
      </c>
      <c r="L3288" s="444">
        <f t="shared" ca="1" si="162"/>
        <v>-387735805682.95251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63"/>
        <v>-387735805682.95251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-1615565857.0123022</v>
      </c>
      <c r="L3289" s="444">
        <f t="shared" ca="1" si="162"/>
        <v>-389351371539.96484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63"/>
        <v>-389351371539.96484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-1622297381.4165201</v>
      </c>
      <c r="L3290" s="444">
        <f t="shared" ca="1" si="162"/>
        <v>-390973668921.38135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63"/>
        <v>-390973668921.38135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-1629056953.8390889</v>
      </c>
      <c r="L3291" s="444">
        <f t="shared" ca="1" si="162"/>
        <v>-392602725875.22046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63"/>
        <v>-392602725875.22046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-1635844691.1467519</v>
      </c>
      <c r="L3292" s="444">
        <f t="shared" ca="1" si="162"/>
        <v>-394238570566.36719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63"/>
        <v>-394238570566.36719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-1642660710.6931965</v>
      </c>
      <c r="L3293" s="444">
        <f t="shared" ca="1" si="162"/>
        <v>-395881231277.06036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63"/>
        <v>-395881231277.06036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-1649505130.3210847</v>
      </c>
      <c r="L3294" s="444">
        <f t="shared" ca="1" si="162"/>
        <v>-397530736407.38147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63"/>
        <v>-397530736407.38147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-1656378068.3640895</v>
      </c>
      <c r="L3295" s="444">
        <f t="shared" ca="1" si="162"/>
        <v>-399187114475.74554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63"/>
        <v>-399187114475.74554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-1663279643.6489398</v>
      </c>
      <c r="L3296" s="444">
        <f t="shared" ca="1" si="162"/>
        <v>-400850394119.39447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63"/>
        <v>-400850394119.39447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-1670209975.4974771</v>
      </c>
      <c r="L3297" s="444">
        <f t="shared" ca="1" si="162"/>
        <v>-402520604094.89197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63"/>
        <v>-402520604094.89197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-1677169183.7287166</v>
      </c>
      <c r="L3298" s="444">
        <f t="shared" ca="1" si="162"/>
        <v>-404197773278.62067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63"/>
        <v>-404197773278.62067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-1684157388.6609194</v>
      </c>
      <c r="L3299" s="444">
        <f t="shared" ca="1" si="162"/>
        <v>-405881930667.28162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63"/>
        <v>-405881930667.28162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-1691174711.1136734</v>
      </c>
      <c r="L3300" s="444">
        <f t="shared" ca="1" si="162"/>
        <v>-407573105378.39526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63"/>
        <v>-407573105378.39526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-1698221272.4099803</v>
      </c>
      <c r="L3301" s="444">
        <f t="shared" ca="1" si="162"/>
        <v>-409271326650.80524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63"/>
        <v>-409271326650.80524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-1705297194.378355</v>
      </c>
      <c r="L3302" s="444">
        <f t="shared" ca="1" si="162"/>
        <v>-410976623845.18359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63"/>
        <v>-410976623845.18359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-1712402599.3549316</v>
      </c>
      <c r="L3303" s="444">
        <f t="shared" ca="1" si="162"/>
        <v>-412689026444.53851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63"/>
        <v>-412689026444.53851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-1719537610.1855772</v>
      </c>
      <c r="L3304" s="444">
        <f t="shared" ca="1" si="162"/>
        <v>-414408564054.72406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63"/>
        <v>-414408564054.72406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-1726702350.2280169</v>
      </c>
      <c r="L3305" s="444">
        <f t="shared" ca="1" si="162"/>
        <v>-416135266404.95209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63"/>
        <v>-416135266404.95209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-1733896943.353967</v>
      </c>
      <c r="L3306" s="444">
        <f t="shared" ca="1" si="162"/>
        <v>-417869163348.30603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63"/>
        <v>-417869163348.30603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-1741121513.9512751</v>
      </c>
      <c r="L3307" s="444">
        <f t="shared" ca="1" si="162"/>
        <v>-419610284862.25732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63"/>
        <v>-419610284862.25732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-1748376186.9260721</v>
      </c>
      <c r="L3308" s="444">
        <f t="shared" ca="1" si="162"/>
        <v>-421358661049.18341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63"/>
        <v>-421358661049.18341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-1755661087.7049308</v>
      </c>
      <c r="L3309" s="444">
        <f t="shared" ca="1" si="162"/>
        <v>-423114322136.88837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63"/>
        <v>-423114322136.88837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-1762976342.2370348</v>
      </c>
      <c r="L3310" s="444">
        <f t="shared" ca="1" si="162"/>
        <v>-424877298479.12543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63"/>
        <v>-424877298479.12543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-1770322076.996356</v>
      </c>
      <c r="L3311" s="444">
        <f t="shared" ca="1" si="162"/>
        <v>-426647620556.12177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63"/>
        <v>-426647620556.12177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-1777698418.9838407</v>
      </c>
      <c r="L3312" s="444">
        <f t="shared" ca="1" si="162"/>
        <v>-428425318975.10559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63"/>
        <v>-428425318975.10559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-1785105495.7296066</v>
      </c>
      <c r="L3313" s="444">
        <f t="shared" ca="1" si="162"/>
        <v>-430210424470.83521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63"/>
        <v>-430210424470.83521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-1792543435.2951465</v>
      </c>
      <c r="L3314" s="444">
        <f t="shared" ca="1" si="162"/>
        <v>-432002967906.13037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63"/>
        <v>-432002967906.13037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-1800012366.2755435</v>
      </c>
      <c r="L3315" s="444">
        <f t="shared" ca="1" si="162"/>
        <v>-433802980272.40594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63"/>
        <v>-433802980272.40594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-1807512417.8016913</v>
      </c>
      <c r="L3316" s="444">
        <f t="shared" ca="1" si="162"/>
        <v>-435610492690.20764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63"/>
        <v>-435610492690.20764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-1815043719.5425317</v>
      </c>
      <c r="L3317" s="444">
        <f t="shared" ca="1" si="162"/>
        <v>-437425536409.75018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63"/>
        <v>-437425536409.75018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-1822606401.7072923</v>
      </c>
      <c r="L3318" s="444">
        <f t="shared" ca="1" si="162"/>
        <v>-439248142811.45746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63"/>
        <v>-439248142811.45746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-1830200595.0477393</v>
      </c>
      <c r="L3319" s="444">
        <f t="shared" ca="1" si="162"/>
        <v>-441078343406.50519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63"/>
        <v>-441078343406.50519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-1837826430.8604383</v>
      </c>
      <c r="L3320" s="444">
        <f t="shared" ca="1" si="162"/>
        <v>-442916169837.3656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63"/>
        <v>-442916169837.3656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-1845484040.9890232</v>
      </c>
      <c r="L3321" s="444">
        <f t="shared" ca="1" si="162"/>
        <v>-444761653878.35461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63"/>
        <v>-444761653878.35461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-1853173557.8264775</v>
      </c>
      <c r="L3322" s="444">
        <f t="shared" ca="1" si="162"/>
        <v>-446614827436.18109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63"/>
        <v>-446614827436.18109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-1860895114.3174212</v>
      </c>
      <c r="L3323" s="444">
        <f t="shared" ref="L3323:L3577" ca="1" si="167">I3323-J3323+K3323</f>
        <v>-448475722550.49854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68">L3323</f>
        <v>-448475722550.49854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-1868648843.9604106</v>
      </c>
      <c r="L3324" s="444">
        <f t="shared" ca="1" si="167"/>
        <v>-450344371394.45892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68"/>
        <v>-450344371394.45892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-1876434880.8102455</v>
      </c>
      <c r="L3325" s="444">
        <f t="shared" ca="1" si="167"/>
        <v>-452220806275.26917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68"/>
        <v>-452220806275.26917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-1884253359.4802883</v>
      </c>
      <c r="L3326" s="444">
        <f t="shared" ca="1" si="167"/>
        <v>-454105059634.74945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68"/>
        <v>-454105059634.74945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-1892104415.1447895</v>
      </c>
      <c r="L3327" s="444">
        <f t="shared" ca="1" si="167"/>
        <v>-455997164049.89423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68"/>
        <v>-455997164049.89423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-1899988183.5412259</v>
      </c>
      <c r="L3328" s="444">
        <f t="shared" ca="1" si="167"/>
        <v>-457897152233.43542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68"/>
        <v>-457897152233.43542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-1907904800.9726479</v>
      </c>
      <c r="L3329" s="444">
        <f t="shared" ca="1" si="167"/>
        <v>-459805057034.40808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68"/>
        <v>-459805057034.40808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-1915854404.3100336</v>
      </c>
      <c r="L3330" s="444">
        <f t="shared" ca="1" si="167"/>
        <v>-461720911438.71814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68"/>
        <v>-461720911438.71814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-1923837130.9946589</v>
      </c>
      <c r="L3331" s="444">
        <f t="shared" ca="1" si="167"/>
        <v>-463644748569.71277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68"/>
        <v>-463644748569.71277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-1931853119.0404699</v>
      </c>
      <c r="L3332" s="444">
        <f t="shared" ca="1" si="167"/>
        <v>-465576601688.75323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68"/>
        <v>-465576601688.75323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-1939902507.0364718</v>
      </c>
      <c r="L3333" s="444">
        <f t="shared" ca="1" si="167"/>
        <v>-467516504195.78973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68"/>
        <v>-467516504195.78973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-1947985434.1491239</v>
      </c>
      <c r="L3334" s="444">
        <f t="shared" ca="1" si="167"/>
        <v>-469464489629.93884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68"/>
        <v>-469464489629.93884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-1956102040.1247449</v>
      </c>
      <c r="L3335" s="444">
        <f t="shared" ca="1" si="167"/>
        <v>-471420591670.0636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68"/>
        <v>-471420591670.0636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-1964252465.2919316</v>
      </c>
      <c r="L3336" s="444">
        <f t="shared" ca="1" si="167"/>
        <v>-473384844135.35553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68"/>
        <v>-473384844135.35553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-1972436850.5639813</v>
      </c>
      <c r="L3337" s="444">
        <f t="shared" ca="1" si="167"/>
        <v>-475357280985.91949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68"/>
        <v>-475357280985.91949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-1980655337.4413314</v>
      </c>
      <c r="L3338" s="444">
        <f t="shared" ca="1" si="167"/>
        <v>-477337936323.36084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68"/>
        <v>-477337936323.36084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-1988908068.0140038</v>
      </c>
      <c r="L3339" s="444">
        <f t="shared" ca="1" si="167"/>
        <v>-479326844391.37482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68"/>
        <v>-479326844391.37482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-1997195184.964062</v>
      </c>
      <c r="L3340" s="444">
        <f t="shared" ca="1" si="167"/>
        <v>-481324039576.33887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68"/>
        <v>-481324039576.33887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-2005516831.5680785</v>
      </c>
      <c r="L3341" s="444">
        <f t="shared" ca="1" si="167"/>
        <v>-483329556407.90692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68"/>
        <v>-483329556407.90692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-2013873151.6996121</v>
      </c>
      <c r="L3342" s="444">
        <f t="shared" ca="1" si="167"/>
        <v>-485343429559.60651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68"/>
        <v>-485343429559.60651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-2022264289.8316939</v>
      </c>
      <c r="L3343" s="444">
        <f t="shared" ca="1" si="167"/>
        <v>-487365693849.43817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68"/>
        <v>-487365693849.43817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-2030690391.039326</v>
      </c>
      <c r="L3344" s="444">
        <f t="shared" ca="1" si="167"/>
        <v>-489396384240.47748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68"/>
        <v>-489396384240.47748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-2039151601.0019891</v>
      </c>
      <c r="L3345" s="444">
        <f t="shared" ca="1" si="167"/>
        <v>-491435535841.47949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68"/>
        <v>-491435535841.47949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-2047648066.0061643</v>
      </c>
      <c r="L3346" s="444">
        <f t="shared" ca="1" si="167"/>
        <v>-493483183907.48566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68"/>
        <v>-493483183907.48566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-2056179932.9478569</v>
      </c>
      <c r="L3347" s="444">
        <f t="shared" ca="1" si="167"/>
        <v>-495539363840.43353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68"/>
        <v>-495539363840.43353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-2064747349.3351398</v>
      </c>
      <c r="L3348" s="444">
        <f t="shared" ca="1" si="167"/>
        <v>-497604111189.76868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68"/>
        <v>-497604111189.76868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-2073350463.2907026</v>
      </c>
      <c r="L3349" s="444">
        <f t="shared" ca="1" si="167"/>
        <v>-499677461653.05939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68"/>
        <v>-499677461653.05939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-2081989423.5544138</v>
      </c>
      <c r="L3350" s="444">
        <f t="shared" ca="1" si="167"/>
        <v>-501759451076.61383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68"/>
        <v>-501759451076.61383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-2090664379.4858906</v>
      </c>
      <c r="L3351" s="444">
        <f t="shared" ca="1" si="167"/>
        <v>-503850115456.09973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68"/>
        <v>-503850115456.09973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-2099375481.0670824</v>
      </c>
      <c r="L3352" s="444">
        <f t="shared" ca="1" si="167"/>
        <v>-505949490937.16681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68"/>
        <v>-505949490937.16681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-2108122878.9048615</v>
      </c>
      <c r="L3353" s="444">
        <f t="shared" ca="1" si="167"/>
        <v>-508057613816.07166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68"/>
        <v>-508057613816.07166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-2116906724.2336316</v>
      </c>
      <c r="L3354" s="444">
        <f t="shared" ca="1" si="167"/>
        <v>-510174520540.3053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68"/>
        <v>-510174520540.3053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-2125727168.9179385</v>
      </c>
      <c r="L3355" s="444">
        <f t="shared" ca="1" si="167"/>
        <v>-512300247709.22327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68"/>
        <v>-512300247709.22327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-2134584365.455097</v>
      </c>
      <c r="L3356" s="444">
        <f t="shared" ca="1" si="167"/>
        <v>-514434832074.67834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68"/>
        <v>-514434832074.67834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-2143478466.9778264</v>
      </c>
      <c r="L3357" s="444">
        <f t="shared" ca="1" si="167"/>
        <v>-516578310541.65619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68"/>
        <v>-516578310541.65619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-2152409627.2569003</v>
      </c>
      <c r="L3358" s="444">
        <f t="shared" ca="1" si="167"/>
        <v>-518730720168.91309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68"/>
        <v>-518730720168.91309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-2161378000.703804</v>
      </c>
      <c r="L3359" s="444">
        <f t="shared" ca="1" si="167"/>
        <v>-520892098169.61688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68"/>
        <v>-520892098169.61688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-2170383742.3734035</v>
      </c>
      <c r="L3360" s="444">
        <f t="shared" ca="1" si="167"/>
        <v>-523062481911.9903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68"/>
        <v>-523062481911.9903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-2179427007.9666262</v>
      </c>
      <c r="L3361" s="444">
        <f t="shared" ca="1" si="167"/>
        <v>-525241908919.95691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68"/>
        <v>-525241908919.95691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-2188507953.8331537</v>
      </c>
      <c r="L3362" s="444">
        <f t="shared" ca="1" si="167"/>
        <v>-527430416873.79004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68"/>
        <v>-527430416873.79004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-2197626736.9741249</v>
      </c>
      <c r="L3363" s="444">
        <f t="shared" ca="1" si="167"/>
        <v>-529628043610.76416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68"/>
        <v>-529628043610.76416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-2206783515.0448508</v>
      </c>
      <c r="L3364" s="444">
        <f t="shared" ca="1" si="167"/>
        <v>-531834827125.80902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68"/>
        <v>-531834827125.80902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-2215978446.3575377</v>
      </c>
      <c r="L3365" s="444">
        <f t="shared" ca="1" si="167"/>
        <v>-534050805572.16656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68"/>
        <v>-534050805572.16656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-2225211689.8840275</v>
      </c>
      <c r="L3366" s="444">
        <f t="shared" ca="1" si="167"/>
        <v>-536276017262.0506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68"/>
        <v>-536276017262.0506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-2234483405.258544</v>
      </c>
      <c r="L3367" s="444">
        <f t="shared" ca="1" si="167"/>
        <v>-538510500667.30914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68"/>
        <v>-538510500667.30914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-2243793752.7804546</v>
      </c>
      <c r="L3368" s="444">
        <f t="shared" ca="1" si="167"/>
        <v>-540754294420.0896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68"/>
        <v>-540754294420.0896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-2253142893.4170399</v>
      </c>
      <c r="L3369" s="444">
        <f t="shared" ca="1" si="167"/>
        <v>-543007437313.50665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68"/>
        <v>-543007437313.50665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-2262530988.8062778</v>
      </c>
      <c r="L3370" s="444">
        <f t="shared" ca="1" si="167"/>
        <v>-545269968302.31293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68"/>
        <v>-545269968302.31293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-2271958201.2596374</v>
      </c>
      <c r="L3371" s="444">
        <f t="shared" ca="1" si="167"/>
        <v>-547541926503.57257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68"/>
        <v>-547541926503.57257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-2281424693.7648859</v>
      </c>
      <c r="L3372" s="444">
        <f t="shared" ca="1" si="167"/>
        <v>-549823351197.3374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68"/>
        <v>-549823351197.3374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-2290930629.9889059</v>
      </c>
      <c r="L3373" s="444">
        <f t="shared" ca="1" si="167"/>
        <v>-552114281827.32629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68"/>
        <v>-552114281827.32629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-2300476174.2805262</v>
      </c>
      <c r="L3374" s="444">
        <f t="shared" ca="1" si="167"/>
        <v>-554414758001.60681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68"/>
        <v>-554414758001.60681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-2310061491.6733618</v>
      </c>
      <c r="L3375" s="444">
        <f t="shared" ca="1" si="167"/>
        <v>-556724819493.28015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68"/>
        <v>-556724819493.28015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-2319686747.8886671</v>
      </c>
      <c r="L3376" s="444">
        <f t="shared" ca="1" si="167"/>
        <v>-559044506241.16882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68"/>
        <v>-559044506241.16882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-2329352109.3382034</v>
      </c>
      <c r="L3377" s="444">
        <f t="shared" ca="1" si="167"/>
        <v>-561373858350.50708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68"/>
        <v>-561373858350.50708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-2339057743.1271129</v>
      </c>
      <c r="L3378" s="444">
        <f t="shared" ca="1" si="167"/>
        <v>-563712916093.63416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68"/>
        <v>-563712916093.63416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-2348803817.0568089</v>
      </c>
      <c r="L3379" s="444">
        <f t="shared" ca="1" si="167"/>
        <v>-566061719910.69092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68"/>
        <v>-566061719910.69092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-2358590499.6278787</v>
      </c>
      <c r="L3380" s="444">
        <f t="shared" ca="1" si="167"/>
        <v>-568420310410.31885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68"/>
        <v>-568420310410.31885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-2368417960.042995</v>
      </c>
      <c r="L3381" s="444">
        <f t="shared" ca="1" si="167"/>
        <v>-570788728370.36182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68"/>
        <v>-570788728370.36182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-2378286368.2098408</v>
      </c>
      <c r="L3382" s="444">
        <f t="shared" ca="1" si="167"/>
        <v>-573167014738.57166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68"/>
        <v>-573167014738.57166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-2388195894.7440486</v>
      </c>
      <c r="L3383" s="444">
        <f t="shared" ca="1" si="167"/>
        <v>-575555210633.31567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68"/>
        <v>-575555210633.31567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-2398146710.9721484</v>
      </c>
      <c r="L3384" s="444">
        <f t="shared" ca="1" si="167"/>
        <v>-577953357344.28784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68"/>
        <v>-577953357344.28784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-2408138988.9345326</v>
      </c>
      <c r="L3385" s="444">
        <f t="shared" ca="1" si="167"/>
        <v>-580361496333.22241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68"/>
        <v>-580361496333.22241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-2418172901.3884268</v>
      </c>
      <c r="L3386" s="444">
        <f t="shared" ca="1" si="167"/>
        <v>-582779669234.61084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68"/>
        <v>-582779669234.61084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-2428248621.8108783</v>
      </c>
      <c r="L3387" s="444">
        <f t="shared" ca="1" si="167"/>
        <v>-585207917856.42175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68"/>
        <v>-585207917856.42175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-2438366324.4017572</v>
      </c>
      <c r="L3388" s="444">
        <f t="shared" ca="1" si="167"/>
        <v>-587646284180.82349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68"/>
        <v>-587646284180.82349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-2448526184.0867643</v>
      </c>
      <c r="L3389" s="444">
        <f t="shared" ca="1" si="167"/>
        <v>-590094810364.91028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68"/>
        <v>-590094810364.91028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-2458728376.5204597</v>
      </c>
      <c r="L3390" s="444">
        <f t="shared" ca="1" si="167"/>
        <v>-592553538741.43079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68"/>
        <v>-592553538741.43079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-2468973078.0892949</v>
      </c>
      <c r="L3391" s="444">
        <f t="shared" ca="1" si="167"/>
        <v>-595022511819.52014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68"/>
        <v>-595022511819.52014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-2479260465.9146671</v>
      </c>
      <c r="L3392" s="444">
        <f t="shared" ca="1" si="167"/>
        <v>-597501772285.43481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68"/>
        <v>-597501772285.43481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-2489590717.8559785</v>
      </c>
      <c r="L3393" s="444">
        <f t="shared" ca="1" si="167"/>
        <v>-599991363003.29077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68"/>
        <v>-599991363003.29077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-2499964012.5137115</v>
      </c>
      <c r="L3394" s="444">
        <f t="shared" ca="1" si="167"/>
        <v>-602491327015.80444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68"/>
        <v>-602491327015.80444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-2510380529.2325187</v>
      </c>
      <c r="L3395" s="444">
        <f t="shared" ca="1" si="167"/>
        <v>-605001707545.03699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68"/>
        <v>-605001707545.03699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-2520840448.1043205</v>
      </c>
      <c r="L3396" s="444">
        <f t="shared" ca="1" si="167"/>
        <v>-607522547993.14136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68"/>
        <v>-607522547993.14136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-2531343949.9714222</v>
      </c>
      <c r="L3397" s="444">
        <f t="shared" ca="1" si="167"/>
        <v>-610053891943.11279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68"/>
        <v>-610053891943.11279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-2541891216.4296365</v>
      </c>
      <c r="L3398" s="444">
        <f t="shared" ca="1" si="167"/>
        <v>-612595783159.54248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68"/>
        <v>-612595783159.54248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-2552482429.8314271</v>
      </c>
      <c r="L3399" s="444">
        <f t="shared" ca="1" si="167"/>
        <v>-615148265589.3739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68"/>
        <v>-615148265589.3739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-2563117773.2890577</v>
      </c>
      <c r="L3400" s="444">
        <f t="shared" ca="1" si="167"/>
        <v>-617711383362.66296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68"/>
        <v>-617711383362.66296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-2573797430.6777625</v>
      </c>
      <c r="L3401" s="444">
        <f t="shared" ca="1" si="167"/>
        <v>-620285180793.3407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68"/>
        <v>-620285180793.3407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-2584521586.6389194</v>
      </c>
      <c r="L3402" s="444">
        <f t="shared" ca="1" si="167"/>
        <v>-622869702379.97961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68"/>
        <v>-622869702379.97961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-2595290426.5832481</v>
      </c>
      <c r="L3403" s="444">
        <f t="shared" ca="1" si="167"/>
        <v>-625464992806.56287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68"/>
        <v>-625464992806.56287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-2606104136.6940117</v>
      </c>
      <c r="L3404" s="444">
        <f t="shared" ca="1" si="167"/>
        <v>-628071096943.25684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68"/>
        <v>-628071096943.25684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-2616962903.9302368</v>
      </c>
      <c r="L3405" s="444">
        <f t="shared" ca="1" si="167"/>
        <v>-630688059847.18701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68"/>
        <v>-630688059847.18701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-2627866916.0299459</v>
      </c>
      <c r="L3406" s="444">
        <f t="shared" ca="1" si="167"/>
        <v>-633315926763.21692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68"/>
        <v>-633315926763.21692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-2638816361.5134039</v>
      </c>
      <c r="L3407" s="444">
        <f t="shared" ca="1" si="167"/>
        <v>-635954743124.73035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68"/>
        <v>-635954743124.73035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-2649811429.6863766</v>
      </c>
      <c r="L3408" s="444">
        <f t="shared" ca="1" si="167"/>
        <v>-638604554554.41675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68"/>
        <v>-638604554554.41675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-2660852310.6434031</v>
      </c>
      <c r="L3409" s="444">
        <f t="shared" ca="1" si="167"/>
        <v>-641265406865.06018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68"/>
        <v>-641265406865.06018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-2671939195.2710838</v>
      </c>
      <c r="L3410" s="444">
        <f t="shared" ca="1" si="167"/>
        <v>-643937346060.3313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68"/>
        <v>-643937346060.3313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-2683072275.2513804</v>
      </c>
      <c r="L3411" s="444">
        <f t="shared" ca="1" si="167"/>
        <v>-646620418335.58264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68"/>
        <v>-646620418335.58264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-2694251743.0649276</v>
      </c>
      <c r="L3412" s="444">
        <f t="shared" ca="1" si="167"/>
        <v>-649314670078.64758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68"/>
        <v>-649314670078.64758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-2705477791.9943647</v>
      </c>
      <c r="L3413" s="444">
        <f t="shared" ca="1" si="167"/>
        <v>-652020147870.64197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68"/>
        <v>-652020147870.64197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-2716750616.1276751</v>
      </c>
      <c r="L3414" s="444">
        <f t="shared" ca="1" si="167"/>
        <v>-654736898486.76965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68"/>
        <v>-654736898486.76965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-2728070410.3615403</v>
      </c>
      <c r="L3415" s="444">
        <f t="shared" ca="1" si="167"/>
        <v>-657464968897.13123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68"/>
        <v>-657464968897.13123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-2739437370.4047136</v>
      </c>
      <c r="L3416" s="444">
        <f t="shared" ca="1" si="167"/>
        <v>-660204406267.53589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68"/>
        <v>-660204406267.53589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-2750851692.7813997</v>
      </c>
      <c r="L3417" s="444">
        <f t="shared" ca="1" si="167"/>
        <v>-662955257960.31726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68"/>
        <v>-662955257960.31726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-2762313574.8346553</v>
      </c>
      <c r="L3418" s="444">
        <f t="shared" ca="1" si="167"/>
        <v>-665717571535.15186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68"/>
        <v>-665717571535.15186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-2773823214.7297993</v>
      </c>
      <c r="L3419" s="444">
        <f t="shared" ca="1" si="167"/>
        <v>-668491394749.88171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68"/>
        <v>-668491394749.88171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-2785380811.4578404</v>
      </c>
      <c r="L3420" s="444">
        <f t="shared" ca="1" si="167"/>
        <v>-671276775561.3396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68"/>
        <v>-671276775561.3396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-2796986564.8389149</v>
      </c>
      <c r="L3421" s="444">
        <f t="shared" ca="1" si="167"/>
        <v>-674073762126.17847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68"/>
        <v>-674073762126.17847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-2808640675.5257435</v>
      </c>
      <c r="L3422" s="444">
        <f t="shared" ca="1" si="167"/>
        <v>-676882402801.70422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68"/>
        <v>-676882402801.70422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-2820343345.0071011</v>
      </c>
      <c r="L3423" s="444">
        <f t="shared" ca="1" si="167"/>
        <v>-679702746146.7113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68"/>
        <v>-679702746146.7113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-2832094775.6112971</v>
      </c>
      <c r="L3424" s="444">
        <f t="shared" ca="1" si="167"/>
        <v>-682534840922.32263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68"/>
        <v>-682534840922.32263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-2843895170.5096774</v>
      </c>
      <c r="L3425" s="444">
        <f t="shared" ca="1" si="167"/>
        <v>-685378736092.83228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68"/>
        <v>-685378736092.83228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-2855744733.7201343</v>
      </c>
      <c r="L3426" s="444">
        <f t="shared" ca="1" si="167"/>
        <v>-688234480826.55237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68"/>
        <v>-688234480826.55237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-2867643670.1106348</v>
      </c>
      <c r="L3427" s="444">
        <f t="shared" ca="1" si="167"/>
        <v>-691102124496.66296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68"/>
        <v>-691102124496.66296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-2879592185.4027624</v>
      </c>
      <c r="L3428" s="444">
        <f t="shared" ca="1" si="167"/>
        <v>-693981716682.06567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68"/>
        <v>-693981716682.06567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-2891590486.1752734</v>
      </c>
      <c r="L3429" s="444">
        <f t="shared" ca="1" si="167"/>
        <v>-696873307168.24097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68"/>
        <v>-696873307168.24097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-2903638779.8676705</v>
      </c>
      <c r="L3430" s="444">
        <f t="shared" ca="1" si="167"/>
        <v>-699776945948.10864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68"/>
        <v>-699776945948.10864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-2915737274.7837858</v>
      </c>
      <c r="L3431" s="444">
        <f t="shared" ca="1" si="167"/>
        <v>-702692683222.89246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68"/>
        <v>-702692683222.89246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-2927886180.0953851</v>
      </c>
      <c r="L3432" s="444">
        <f t="shared" ca="1" si="167"/>
        <v>-705620569402.98779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68"/>
        <v>-705620569402.98779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-2940085705.8457823</v>
      </c>
      <c r="L3433" s="444">
        <f t="shared" ca="1" si="167"/>
        <v>-708560655108.83362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68"/>
        <v>-708560655108.83362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-2952336062.9534736</v>
      </c>
      <c r="L3434" s="444">
        <f t="shared" ca="1" si="167"/>
        <v>-711512991171.78711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68"/>
        <v>-711512991171.78711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-2964637463.2157798</v>
      </c>
      <c r="L3435" s="444">
        <f t="shared" ca="1" si="167"/>
        <v>-714477628635.00293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68"/>
        <v>-714477628635.00293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-2976990119.3125124</v>
      </c>
      <c r="L3436" s="444">
        <f t="shared" ca="1" si="167"/>
        <v>-717454618754.31543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68"/>
        <v>-717454618754.31543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-2989394244.8096476</v>
      </c>
      <c r="L3437" s="444">
        <f t="shared" ca="1" si="167"/>
        <v>-720444012999.12512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68"/>
        <v>-720444012999.12512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-3001850054.1630211</v>
      </c>
      <c r="L3438" s="444">
        <f t="shared" ca="1" si="167"/>
        <v>-723445863053.28809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68"/>
        <v>-723445863053.28809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-3014357762.7220335</v>
      </c>
      <c r="L3439" s="444">
        <f t="shared" ca="1" si="167"/>
        <v>-726460220816.01013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68"/>
        <v>-726460220816.01013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-3026917586.7333755</v>
      </c>
      <c r="L3440" s="444">
        <f t="shared" ca="1" si="167"/>
        <v>-729487138402.74353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68"/>
        <v>-729487138402.74353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-3039529743.3447647</v>
      </c>
      <c r="L3441" s="444">
        <f t="shared" ca="1" si="167"/>
        <v>-732526668146.08826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68"/>
        <v>-732526668146.08826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-3052194450.6087012</v>
      </c>
      <c r="L3442" s="444">
        <f t="shared" ca="1" si="167"/>
        <v>-735578862596.6969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68"/>
        <v>-735578862596.6969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-3064911927.486237</v>
      </c>
      <c r="L3443" s="444">
        <f t="shared" ca="1" si="167"/>
        <v>-738643774524.18311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68"/>
        <v>-738643774524.18311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-3077682393.8507628</v>
      </c>
      <c r="L3444" s="444">
        <f t="shared" ca="1" si="167"/>
        <v>-741721456918.03381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68"/>
        <v>-741721456918.03381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-3090506070.4918075</v>
      </c>
      <c r="L3445" s="444">
        <f t="shared" ca="1" si="167"/>
        <v>-744811962988.52563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68"/>
        <v>-744811962988.52563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-3103383179.1188569</v>
      </c>
      <c r="L3446" s="444">
        <f t="shared" ca="1" si="167"/>
        <v>-747915346167.64453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68"/>
        <v>-747915346167.64453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-3116313942.3651857</v>
      </c>
      <c r="L3447" s="444">
        <f t="shared" ca="1" si="167"/>
        <v>-751031660110.00977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68"/>
        <v>-751031660110.00977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-3129298583.7917075</v>
      </c>
      <c r="L3448" s="444">
        <f t="shared" ca="1" si="167"/>
        <v>-754160958693.80151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68"/>
        <v>-754160958693.80151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-3142337327.8908396</v>
      </c>
      <c r="L3449" s="444">
        <f t="shared" ca="1" si="167"/>
        <v>-757303296021.69238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68"/>
        <v>-757303296021.69238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-3155430400.090385</v>
      </c>
      <c r="L3450" s="444">
        <f t="shared" ca="1" si="167"/>
        <v>-760458726421.78271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68"/>
        <v>-760458726421.78271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-3168578026.7574282</v>
      </c>
      <c r="L3451" s="444">
        <f t="shared" ca="1" si="167"/>
        <v>-763627304448.54016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68"/>
        <v>-763627304448.54016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-3181780435.2022505</v>
      </c>
      <c r="L3452" s="444">
        <f t="shared" ca="1" si="167"/>
        <v>-766809084883.74243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68"/>
        <v>-766809084883.74243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-3195037853.68226</v>
      </c>
      <c r="L3453" s="444">
        <f t="shared" ca="1" si="167"/>
        <v>-770004122737.42468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68"/>
        <v>-770004122737.42468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-3208350511.4059362</v>
      </c>
      <c r="L3454" s="444">
        <f t="shared" ca="1" si="167"/>
        <v>-773212473248.83057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68"/>
        <v>-773212473248.83057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-3221718638.5367942</v>
      </c>
      <c r="L3455" s="444">
        <f t="shared" ca="1" si="167"/>
        <v>-776434191887.36731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68"/>
        <v>-776434191887.36731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-3235142466.1973639</v>
      </c>
      <c r="L3456" s="444">
        <f t="shared" ca="1" si="167"/>
        <v>-779669334353.5647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68"/>
        <v>-779669334353.5647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-3248622226.473186</v>
      </c>
      <c r="L3457" s="444">
        <f t="shared" ca="1" si="167"/>
        <v>-782917956580.03784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68"/>
        <v>-782917956580.03784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-3262158152.4168243</v>
      </c>
      <c r="L3458" s="444">
        <f t="shared" ca="1" si="167"/>
        <v>-786180114732.45471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68"/>
        <v>-786180114732.45471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-3275750478.0518947</v>
      </c>
      <c r="L3459" s="444">
        <f t="shared" ca="1" si="167"/>
        <v>-789455865210.50659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68"/>
        <v>-789455865210.50659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-3289399438.377111</v>
      </c>
      <c r="L3460" s="444">
        <f t="shared" ca="1" si="167"/>
        <v>-792745264648.88367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68"/>
        <v>-792745264648.88367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-3303105269.3703485</v>
      </c>
      <c r="L3461" s="444">
        <f t="shared" ca="1" si="167"/>
        <v>-796048369918.25403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68"/>
        <v>-796048369918.25403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-3316868207.9927249</v>
      </c>
      <c r="L3462" s="444">
        <f t="shared" ca="1" si="167"/>
        <v>-799365238126.2467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68"/>
        <v>-799365238126.2467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-3330688492.1926947</v>
      </c>
      <c r="L3463" s="444">
        <f t="shared" ca="1" si="167"/>
        <v>-802695926618.43945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68"/>
        <v>-802695926618.43945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-3344566360.9101644</v>
      </c>
      <c r="L3464" s="444">
        <f t="shared" ca="1" si="167"/>
        <v>-806040492979.34961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68"/>
        <v>-806040492979.34961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-3358502054.0806231</v>
      </c>
      <c r="L3465" s="444">
        <f t="shared" ca="1" si="167"/>
        <v>-809398995033.43018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68"/>
        <v>-809398995033.43018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-3372495812.6392922</v>
      </c>
      <c r="L3466" s="444">
        <f t="shared" ca="1" si="167"/>
        <v>-812771490846.06946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68"/>
        <v>-812771490846.06946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-3386547878.5252895</v>
      </c>
      <c r="L3467" s="444">
        <f t="shared" ca="1" si="167"/>
        <v>-816158038724.59473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68"/>
        <v>-816158038724.59473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-3400658494.6858115</v>
      </c>
      <c r="L3468" s="444">
        <f t="shared" ca="1" si="167"/>
        <v>-819558697219.28052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68"/>
        <v>-819558697219.28052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-3414827905.0803356</v>
      </c>
      <c r="L3469" s="444">
        <f t="shared" ca="1" si="167"/>
        <v>-822973525124.36084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68"/>
        <v>-822973525124.36084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-3429056354.6848369</v>
      </c>
      <c r="L3470" s="444">
        <f t="shared" ca="1" si="167"/>
        <v>-826402581479.04565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68"/>
        <v>-826402581479.04565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-3443344089.4960237</v>
      </c>
      <c r="L3471" s="444">
        <f t="shared" ca="1" si="167"/>
        <v>-829845925568.54163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68"/>
        <v>-829845925568.54163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-3457691356.5355902</v>
      </c>
      <c r="L3472" s="444">
        <f t="shared" ca="1" si="167"/>
        <v>-833303616925.07727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68"/>
        <v>-833303616925.07727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-3472098403.8544884</v>
      </c>
      <c r="L3473" s="444">
        <f t="shared" ca="1" si="167"/>
        <v>-836775715328.93176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68"/>
        <v>-836775715328.93176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-3486565480.5372157</v>
      </c>
      <c r="L3474" s="444">
        <f t="shared" ca="1" si="167"/>
        <v>-840262280809.46899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68"/>
        <v>-840262280809.46899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-3501092836.706121</v>
      </c>
      <c r="L3475" s="444">
        <f t="shared" ca="1" si="167"/>
        <v>-843763373646.17517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68"/>
        <v>-843763373646.17517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-3515680723.5257297</v>
      </c>
      <c r="L3476" s="444">
        <f t="shared" ca="1" si="167"/>
        <v>-847279054369.70093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68"/>
        <v>-847279054369.70093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-3530329393.207087</v>
      </c>
      <c r="L3477" s="444">
        <f t="shared" ca="1" si="167"/>
        <v>-850809383762.90796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68"/>
        <v>-850809383762.90796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-3545039099.0121164</v>
      </c>
      <c r="L3478" s="444">
        <f t="shared" ca="1" si="167"/>
        <v>-854354422861.92004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68"/>
        <v>-854354422861.92004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-3559810095.2579999</v>
      </c>
      <c r="L3479" s="444">
        <f t="shared" ca="1" si="167"/>
        <v>-857914232957.1781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68"/>
        <v>-857914232957.1781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-3574642637.3215752</v>
      </c>
      <c r="L3480" s="444">
        <f t="shared" ca="1" si="167"/>
        <v>-861488875594.49963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68"/>
        <v>-861488875594.49963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-3589536981.6437478</v>
      </c>
      <c r="L3481" s="444">
        <f t="shared" ca="1" si="167"/>
        <v>-865078412576.14343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68"/>
        <v>-865078412576.14343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-3604493385.7339311</v>
      </c>
      <c r="L3482" s="444">
        <f t="shared" ca="1" si="167"/>
        <v>-868682905961.87732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68"/>
        <v>-868682905961.87732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-3619512108.1744885</v>
      </c>
      <c r="L3483" s="444">
        <f t="shared" ca="1" si="167"/>
        <v>-872302418070.05176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68"/>
        <v>-872302418070.05176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-3634593408.6252151</v>
      </c>
      <c r="L3484" s="444">
        <f t="shared" ca="1" si="167"/>
        <v>-875937011478.677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68"/>
        <v>-875937011478.677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-3649737547.8278208</v>
      </c>
      <c r="L3485" s="444">
        <f t="shared" ca="1" si="167"/>
        <v>-879586749026.50488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68"/>
        <v>-879586749026.50488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-3664944787.6104369</v>
      </c>
      <c r="L3486" s="444">
        <f t="shared" ca="1" si="167"/>
        <v>-883251693814.11536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68"/>
        <v>-883251693814.11536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-3680215390.8921471</v>
      </c>
      <c r="L3487" s="444">
        <f t="shared" ca="1" si="167"/>
        <v>-886931909205.00745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68"/>
        <v>-886931909205.00745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-3695549621.687531</v>
      </c>
      <c r="L3488" s="444">
        <f t="shared" ca="1" si="167"/>
        <v>-890627458826.69495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68"/>
        <v>-890627458826.69495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-3710947745.1112285</v>
      </c>
      <c r="L3489" s="444">
        <f t="shared" ca="1" si="167"/>
        <v>-894338406571.80615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68"/>
        <v>-894338406571.80615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-3726410027.3825254</v>
      </c>
      <c r="L3490" s="444">
        <f t="shared" ca="1" si="167"/>
        <v>-898064816599.18872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68"/>
        <v>-898064816599.18872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-3741936735.8299527</v>
      </c>
      <c r="L3491" s="444">
        <f t="shared" ca="1" si="167"/>
        <v>-901806753335.01868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68"/>
        <v>-901806753335.01868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-3757528138.8959117</v>
      </c>
      <c r="L3492" s="444">
        <f t="shared" ca="1" si="167"/>
        <v>-905564281473.91455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68"/>
        <v>-905564281473.91455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-3773184506.1413112</v>
      </c>
      <c r="L3493" s="444">
        <f t="shared" ca="1" si="167"/>
        <v>-909337465980.05591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68"/>
        <v>-909337465980.05591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-3788906108.2502327</v>
      </c>
      <c r="L3494" s="444">
        <f t="shared" ca="1" si="167"/>
        <v>-913126372088.30615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68"/>
        <v>-913126372088.30615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-3804693217.0346088</v>
      </c>
      <c r="L3495" s="444">
        <f t="shared" ca="1" si="167"/>
        <v>-916931065305.34082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68"/>
        <v>-916931065305.34082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-3820546105.4389195</v>
      </c>
      <c r="L3496" s="444">
        <f t="shared" ca="1" si="167"/>
        <v>-920751611410.77979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68"/>
        <v>-920751611410.77979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-3836465047.5449157</v>
      </c>
      <c r="L3497" s="444">
        <f t="shared" ca="1" si="167"/>
        <v>-924588076458.32471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68"/>
        <v>-924588076458.32471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-3852450318.5763535</v>
      </c>
      <c r="L3498" s="444">
        <f t="shared" ca="1" si="167"/>
        <v>-928440526776.901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68"/>
        <v>-928440526776.901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-3868502194.9037542</v>
      </c>
      <c r="L3499" s="444">
        <f t="shared" ca="1" si="167"/>
        <v>-932309028971.80481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68"/>
        <v>-932309028971.80481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-3884620954.0491862</v>
      </c>
      <c r="L3500" s="444">
        <f t="shared" ca="1" si="167"/>
        <v>-936193649925.854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68"/>
        <v>-936193649925.854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-3900806874.6910582</v>
      </c>
      <c r="L3501" s="444">
        <f t="shared" ca="1" si="167"/>
        <v>-940094456800.54504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68"/>
        <v>-940094456800.54504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-3917060236.6689372</v>
      </c>
      <c r="L3502" s="444">
        <f t="shared" ca="1" si="167"/>
        <v>-944011517037.21399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68"/>
        <v>-944011517037.21399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-3933381320.9883914</v>
      </c>
      <c r="L3503" s="444">
        <f t="shared" ca="1" si="167"/>
        <v>-947944898358.20239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68"/>
        <v>-947944898358.20239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-3949770409.8258433</v>
      </c>
      <c r="L3504" s="444">
        <f t="shared" ca="1" si="167"/>
        <v>-951894668768.0282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68"/>
        <v>-951894668768.0282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-3966227786.5334501</v>
      </c>
      <c r="L3505" s="444">
        <f t="shared" ca="1" si="167"/>
        <v>-955860896554.56165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68"/>
        <v>-955860896554.56165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-3982753735.6440072</v>
      </c>
      <c r="L3506" s="444">
        <f t="shared" ca="1" si="167"/>
        <v>-959843650290.20569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68"/>
        <v>-959843650290.20569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-3999348542.8758569</v>
      </c>
      <c r="L3507" s="444">
        <f t="shared" ca="1" si="167"/>
        <v>-963842998833.08154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68"/>
        <v>-963842998833.08154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-4016012495.1378403</v>
      </c>
      <c r="L3508" s="444">
        <f t="shared" ca="1" si="167"/>
        <v>-967859011328.21936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68"/>
        <v>-967859011328.21936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-4032745880.5342474</v>
      </c>
      <c r="L3509" s="444">
        <f t="shared" ca="1" si="167"/>
        <v>-971891757208.75366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68"/>
        <v>-971891757208.75366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-4049548988.3698068</v>
      </c>
      <c r="L3510" s="444">
        <f t="shared" ca="1" si="167"/>
        <v>-975941306197.12341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68"/>
        <v>-975941306197.12341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-4066422109.1546812</v>
      </c>
      <c r="L3511" s="444">
        <f t="shared" ca="1" si="167"/>
        <v>-980007728306.27808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68"/>
        <v>-980007728306.27808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-4083365534.6094913</v>
      </c>
      <c r="L3512" s="444">
        <f t="shared" ca="1" si="167"/>
        <v>-984091093840.88757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68"/>
        <v>-984091093840.88757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-4100379557.6703649</v>
      </c>
      <c r="L3513" s="444">
        <f t="shared" ca="1" si="167"/>
        <v>-988191473398.55798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68"/>
        <v>-988191473398.55798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-4117464472.4939909</v>
      </c>
      <c r="L3514" s="444">
        <f t="shared" ca="1" si="167"/>
        <v>-992308937871.052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68"/>
        <v>-992308937871.052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-4134620574.4627166</v>
      </c>
      <c r="L3515" s="444">
        <f t="shared" ca="1" si="167"/>
        <v>-996443558445.51477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68"/>
        <v>-996443558445.51477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-4151848160.1896443</v>
      </c>
      <c r="L3516" s="444">
        <f t="shared" ca="1" si="167"/>
        <v>-1000595406605.7045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68"/>
        <v>-1000595406605.7045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-4169147527.5237684</v>
      </c>
      <c r="L3517" s="444">
        <f t="shared" ca="1" si="167"/>
        <v>-1004764554133.2283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68"/>
        <v>-1004764554133.2283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-4186518975.5551176</v>
      </c>
      <c r="L3518" s="444">
        <f t="shared" ca="1" si="167"/>
        <v>-1008951073108.7834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68"/>
        <v>-1008951073108.7834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-4203962804.6199307</v>
      </c>
      <c r="L3519" s="444">
        <f t="shared" ca="1" si="167"/>
        <v>-1013155035913.4033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68"/>
        <v>-1013155035913.4033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-4221479316.3058472</v>
      </c>
      <c r="L3520" s="444">
        <f t="shared" ca="1" si="167"/>
        <v>-1017376515229.7092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68"/>
        <v>-1017376515229.7092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-4239068813.4571218</v>
      </c>
      <c r="L3521" s="444">
        <f t="shared" ca="1" si="167"/>
        <v>-1021615584043.1664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68"/>
        <v>-1021615584043.1664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-4256731600.1798606</v>
      </c>
      <c r="L3522" s="444">
        <f t="shared" ca="1" si="167"/>
        <v>-1025872315643.3462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68"/>
        <v>-1025872315643.3462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-4274467981.8472753</v>
      </c>
      <c r="L3523" s="444">
        <f t="shared" ca="1" si="167"/>
        <v>-1030146783625.1935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68"/>
        <v>-1030146783625.1935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-4292278265.1049724</v>
      </c>
      <c r="L3524" s="444">
        <f t="shared" ca="1" si="167"/>
        <v>-1034439061890.2985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68"/>
        <v>-1034439061890.2985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-4310162757.8762436</v>
      </c>
      <c r="L3525" s="444">
        <f t="shared" ca="1" si="167"/>
        <v>-1038749224648.1747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68"/>
        <v>-1038749224648.1747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-4328121769.3673944</v>
      </c>
      <c r="L3526" s="444">
        <f t="shared" ca="1" si="167"/>
        <v>-1043077346417.5421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68"/>
        <v>-1043077346417.5421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-4346155610.0730925</v>
      </c>
      <c r="L3527" s="444">
        <f t="shared" ca="1" si="167"/>
        <v>-1047423502027.6152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68"/>
        <v>-1047423502027.6152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-4364264591.7817297</v>
      </c>
      <c r="L3528" s="444">
        <f t="shared" ca="1" si="167"/>
        <v>-1051787766619.397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68"/>
        <v>-1051787766619.397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-4382449027.580821</v>
      </c>
      <c r="L3529" s="444">
        <f t="shared" ca="1" si="167"/>
        <v>-1056170215646.9778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68"/>
        <v>-1056170215646.9778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-4400709231.8624077</v>
      </c>
      <c r="L3530" s="444">
        <f t="shared" ca="1" si="167"/>
        <v>-1060570924878.8402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68"/>
        <v>-1060570924878.8402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-4419045520.3285007</v>
      </c>
      <c r="L3531" s="444">
        <f t="shared" ca="1" si="167"/>
        <v>-1064989970399.1687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68"/>
        <v>-1064989970399.1687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-4437458209.9965363</v>
      </c>
      <c r="L3532" s="444">
        <f t="shared" ca="1" si="167"/>
        <v>-1069427428609.1653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68"/>
        <v>-1069427428609.1653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-4455947619.2048559</v>
      </c>
      <c r="L3533" s="444">
        <f t="shared" ca="1" si="167"/>
        <v>-1073883376228.3701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68"/>
        <v>-1073883376228.3701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-4474514067.6182089</v>
      </c>
      <c r="L3534" s="444">
        <f t="shared" ca="1" si="167"/>
        <v>-1078357890295.9883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68"/>
        <v>-1078357890295.9883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-4493157876.233284</v>
      </c>
      <c r="L3535" s="444">
        <f t="shared" ca="1" si="167"/>
        <v>-1082851048172.2216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68"/>
        <v>-1082851048172.2216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-4511879367.3842564</v>
      </c>
      <c r="L3536" s="444">
        <f t="shared" ca="1" si="167"/>
        <v>-1087362927539.6058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68"/>
        <v>-1087362927539.6058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-4530678864.7483578</v>
      </c>
      <c r="L3537" s="444">
        <f t="shared" ca="1" si="167"/>
        <v>-1091893606404.3542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68"/>
        <v>-1091893606404.3542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-4549556693.3514767</v>
      </c>
      <c r="L3538" s="444">
        <f t="shared" ca="1" si="167"/>
        <v>-1096443163097.7057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68"/>
        <v>-1096443163097.7057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-4568513179.5737734</v>
      </c>
      <c r="L3539" s="444">
        <f t="shared" ca="1" si="167"/>
        <v>-1101011676277.2795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68"/>
        <v>-1101011676277.2795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-4587548651.1553316</v>
      </c>
      <c r="L3540" s="444">
        <f t="shared" ca="1" si="167"/>
        <v>-1105599224928.4348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68"/>
        <v>-1105599224928.4348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-4606663437.2018118</v>
      </c>
      <c r="L3541" s="444">
        <f t="shared" ca="1" si="167"/>
        <v>-1110205888365.6367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68"/>
        <v>-1110205888365.6367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-4625857868.1901531</v>
      </c>
      <c r="L3542" s="444">
        <f t="shared" ca="1" si="167"/>
        <v>-1114831746233.8269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68"/>
        <v>-1114831746233.8269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-4645132275.9742785</v>
      </c>
      <c r="L3543" s="444">
        <f t="shared" ca="1" si="167"/>
        <v>-1119476878509.8013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68"/>
        <v>-1119476878509.8013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-4664486993.7908382</v>
      </c>
      <c r="L3544" s="444">
        <f t="shared" ca="1" si="167"/>
        <v>-1124141365503.592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68"/>
        <v>-1124141365503.592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-4683922356.264967</v>
      </c>
      <c r="L3545" s="444">
        <f t="shared" ca="1" si="167"/>
        <v>-1128825287859.8569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68"/>
        <v>-1128825287859.8569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-4703438699.4160709</v>
      </c>
      <c r="L3546" s="444">
        <f t="shared" ca="1" si="167"/>
        <v>-1133528726559.2729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68"/>
        <v>-1133528726559.2729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-4723036360.6636372</v>
      </c>
      <c r="L3547" s="444">
        <f t="shared" ca="1" si="167"/>
        <v>-1138251762919.9365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68"/>
        <v>-1138251762919.9365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-4742715678.8330688</v>
      </c>
      <c r="L3548" s="444">
        <f t="shared" ca="1" si="167"/>
        <v>-1142994478598.7695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68"/>
        <v>-1142994478598.7695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-4762476994.16154</v>
      </c>
      <c r="L3549" s="444">
        <f t="shared" ca="1" si="167"/>
        <v>-1147756955592.9312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68"/>
        <v>-1147756955592.9312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-4782320648.3038797</v>
      </c>
      <c r="L3550" s="444">
        <f t="shared" ca="1" si="167"/>
        <v>-1152539276241.2351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68"/>
        <v>-1152539276241.2351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-4802246984.33848</v>
      </c>
      <c r="L3551" s="444">
        <f t="shared" ca="1" si="167"/>
        <v>-1157341523225.5735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68"/>
        <v>-1157341523225.5735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-4822256346.7732229</v>
      </c>
      <c r="L3552" s="444">
        <f t="shared" ca="1" si="167"/>
        <v>-1162163779572.3467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68"/>
        <v>-1162163779572.3467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-4842349081.5514441</v>
      </c>
      <c r="L3553" s="444">
        <f t="shared" ca="1" si="167"/>
        <v>-1167006128653.8982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68"/>
        <v>-1167006128653.8982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-4862525536.057909</v>
      </c>
      <c r="L3554" s="444">
        <f t="shared" ca="1" si="167"/>
        <v>-1171868654189.9561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68"/>
        <v>-1171868654189.9561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-4882786059.1248169</v>
      </c>
      <c r="L3555" s="444">
        <f t="shared" ca="1" si="167"/>
        <v>-1176751440249.0808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68"/>
        <v>-1176751440249.0808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-4903131001.037837</v>
      </c>
      <c r="L3556" s="444">
        <f t="shared" ca="1" si="167"/>
        <v>-1181654571250.1187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68"/>
        <v>-1181654571250.1187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-4923560713.542161</v>
      </c>
      <c r="L3557" s="444">
        <f t="shared" ca="1" si="167"/>
        <v>-1186578131963.6609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68"/>
        <v>-1186578131963.6609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-4944075549.848587</v>
      </c>
      <c r="L3558" s="444">
        <f t="shared" ca="1" si="167"/>
        <v>-1191522207513.5095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68"/>
        <v>-1191522207513.5095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-4964675864.6396227</v>
      </c>
      <c r="L3559" s="444">
        <f t="shared" ca="1" si="167"/>
        <v>-1196486883378.1492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68"/>
        <v>-1196486883378.1492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-4985362014.0756216</v>
      </c>
      <c r="L3560" s="444">
        <f t="shared" ca="1" si="167"/>
        <v>-1201472245392.2249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68"/>
        <v>-1201472245392.2249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-5006134355.8009367</v>
      </c>
      <c r="L3561" s="444">
        <f t="shared" ca="1" si="167"/>
        <v>-1206478379748.0259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68"/>
        <v>-1206478379748.0259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-5026993248.9501076</v>
      </c>
      <c r="L3562" s="444">
        <f t="shared" ca="1" si="167"/>
        <v>-1211505372996.9761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68"/>
        <v>-1211505372996.9761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-5047939054.154067</v>
      </c>
      <c r="L3563" s="444">
        <f t="shared" ca="1" si="167"/>
        <v>-1216553312051.1301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68"/>
        <v>-1216553312051.1301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-5068972133.5463753</v>
      </c>
      <c r="L3564" s="444">
        <f t="shared" ca="1" si="167"/>
        <v>-1221622284184.6765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68"/>
        <v>-1221622284184.6765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-5090092850.7694855</v>
      </c>
      <c r="L3565" s="444">
        <f t="shared" ca="1" si="167"/>
        <v>-1226712377035.446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68"/>
        <v>-1226712377035.446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-5111301570.9810247</v>
      </c>
      <c r="L3566" s="444">
        <f t="shared" ca="1" si="167"/>
        <v>-1231823678606.427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68"/>
        <v>-1231823678606.427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-5132598660.8601122</v>
      </c>
      <c r="L3567" s="444">
        <f t="shared" ca="1" si="167"/>
        <v>-1236956277267.2871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68"/>
        <v>-1236956277267.2871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-5153984488.6136961</v>
      </c>
      <c r="L3568" s="444">
        <f t="shared" ca="1" si="167"/>
        <v>-1242110261755.9009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68"/>
        <v>-1242110261755.9009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-5175459423.9829206</v>
      </c>
      <c r="L3569" s="444">
        <f t="shared" ca="1" si="167"/>
        <v>-1247285721179.8838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68"/>
        <v>-1247285721179.8838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-5197023838.2495155</v>
      </c>
      <c r="L3570" s="444">
        <f t="shared" ca="1" si="167"/>
        <v>-1252482745018.1333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68"/>
        <v>-1252482745018.1333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-5218678104.2422218</v>
      </c>
      <c r="L3571" s="444">
        <f t="shared" ca="1" si="167"/>
        <v>-1257701423122.3755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68"/>
        <v>-1257701423122.3755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-5240422596.3432312</v>
      </c>
      <c r="L3572" s="444">
        <f t="shared" ca="1" si="167"/>
        <v>-1262941845718.7188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68"/>
        <v>-1262941845718.7188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-5262257690.4946613</v>
      </c>
      <c r="L3573" s="444">
        <f t="shared" ca="1" si="167"/>
        <v>-1268204103409.2134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68"/>
        <v>-1268204103409.2134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-5284183764.2050552</v>
      </c>
      <c r="L3574" s="444">
        <f t="shared" ca="1" si="167"/>
        <v>-1273488287173.4185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68"/>
        <v>-1273488287173.4185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-5306201196.5559101</v>
      </c>
      <c r="L3575" s="444">
        <f t="shared" ca="1" si="167"/>
        <v>-1278794488369.9744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68"/>
        <v>-1278794488369.9744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-5328310368.2082262</v>
      </c>
      <c r="L3576" s="444">
        <f t="shared" ca="1" si="167"/>
        <v>-1284122798738.1826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68"/>
        <v>-1284122798738.1826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-5350511661.4090939</v>
      </c>
      <c r="L3577" s="444">
        <f t="shared" ca="1" si="167"/>
        <v>-1289473310399.5918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68"/>
        <v>-1289473310399.5918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-5372805459.9982986</v>
      </c>
      <c r="L3578" s="444">
        <f t="shared" ref="L3578:L3832" ca="1" si="172">I3578-J3578+K3578</f>
        <v>-1294846115859.5901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73">L3578</f>
        <v>-1294846115859.5901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-5395192149.414959</v>
      </c>
      <c r="L3579" s="444">
        <f t="shared" ca="1" si="172"/>
        <v>-1300241308009.0051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73"/>
        <v>-1300241308009.0051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-5417672116.7041883</v>
      </c>
      <c r="L3580" s="444">
        <f t="shared" ca="1" si="172"/>
        <v>-1305658980125.7092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73"/>
        <v>-1305658980125.7092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-5440245750.5237885</v>
      </c>
      <c r="L3581" s="444">
        <f t="shared" ca="1" si="172"/>
        <v>-1311099225876.2329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73"/>
        <v>-1311099225876.2329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-5462913441.1509705</v>
      </c>
      <c r="L3582" s="444">
        <f t="shared" ca="1" si="172"/>
        <v>-1316562139317.3838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73"/>
        <v>-1316562139317.3838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-5485675580.4890995</v>
      </c>
      <c r="L3583" s="444">
        <f t="shared" ca="1" si="172"/>
        <v>-1322047814897.8728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73"/>
        <v>-1322047814897.8728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-5508532562.0744696</v>
      </c>
      <c r="L3584" s="444">
        <f t="shared" ca="1" si="172"/>
        <v>-1327556347459.9473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73"/>
        <v>-1327556347459.9473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-5531484781.0831137</v>
      </c>
      <c r="L3585" s="444">
        <f t="shared" ca="1" si="172"/>
        <v>-1333087832241.0303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73"/>
        <v>-1333087832241.0303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-5554532634.3376265</v>
      </c>
      <c r="L3586" s="444">
        <f t="shared" ca="1" si="172"/>
        <v>-1338642364875.3679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73"/>
        <v>-1338642364875.3679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-5577676520.3140326</v>
      </c>
      <c r="L3587" s="444">
        <f t="shared" ca="1" si="172"/>
        <v>-1344220041395.6819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73"/>
        <v>-1344220041395.6819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-5600916839.148674</v>
      </c>
      <c r="L3588" s="444">
        <f t="shared" ca="1" si="172"/>
        <v>-1349820958234.8306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73"/>
        <v>-1349820958234.8306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-5624253992.6451273</v>
      </c>
      <c r="L3589" s="444">
        <f t="shared" ca="1" si="172"/>
        <v>-1355445212227.4756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73"/>
        <v>-1355445212227.4756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-5647688384.281148</v>
      </c>
      <c r="L3590" s="444">
        <f t="shared" ca="1" si="172"/>
        <v>-1361092900611.7568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73"/>
        <v>-1361092900611.7568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-5671220419.2156534</v>
      </c>
      <c r="L3591" s="444">
        <f t="shared" ca="1" si="172"/>
        <v>-1366764121030.9724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73"/>
        <v>-1366764121030.9724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-5694850504.2957182</v>
      </c>
      <c r="L3592" s="444">
        <f t="shared" ca="1" si="172"/>
        <v>-1372458971535.2681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73"/>
        <v>-1372458971535.2681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-5718579048.0636168</v>
      </c>
      <c r="L3593" s="444">
        <f t="shared" ca="1" si="172"/>
        <v>-1378177550583.3318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73"/>
        <v>-1378177550583.3318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-5742406460.7638826</v>
      </c>
      <c r="L3594" s="444">
        <f t="shared" ca="1" si="172"/>
        <v>-1383919957044.0957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73"/>
        <v>-1383919957044.0957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-5766333154.350399</v>
      </c>
      <c r="L3595" s="444">
        <f t="shared" ca="1" si="172"/>
        <v>-1389686290198.446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73"/>
        <v>-1389686290198.446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-5790359542.4935255</v>
      </c>
      <c r="L3596" s="444">
        <f t="shared" ca="1" si="172"/>
        <v>-1395476649740.9395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73"/>
        <v>-1395476649740.9395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-5814486040.5872478</v>
      </c>
      <c r="L3597" s="444">
        <f t="shared" ca="1" si="172"/>
        <v>-1401291135781.5266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73"/>
        <v>-1401291135781.5266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-5838713065.756361</v>
      </c>
      <c r="L3598" s="444">
        <f t="shared" ca="1" si="172"/>
        <v>-1407129848847.283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73"/>
        <v>-1407129848847.283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-5863041036.8636789</v>
      </c>
      <c r="L3599" s="444">
        <f t="shared" ca="1" si="172"/>
        <v>-1412992889884.1467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73"/>
        <v>-1412992889884.1467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-5887470374.5172777</v>
      </c>
      <c r="L3600" s="444">
        <f t="shared" ca="1" si="172"/>
        <v>-1418880360258.6641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73"/>
        <v>-1418880360258.6641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-5912001501.0777664</v>
      </c>
      <c r="L3601" s="444">
        <f t="shared" ca="1" si="172"/>
        <v>-1424792361759.7419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73"/>
        <v>-1424792361759.7419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-5936634840.6655912</v>
      </c>
      <c r="L3602" s="444">
        <f t="shared" ca="1" si="172"/>
        <v>-1430728996600.4075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73"/>
        <v>-1430728996600.4075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-5961370819.1683645</v>
      </c>
      <c r="L3603" s="444">
        <f t="shared" ca="1" si="172"/>
        <v>-1436690367419.5759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73"/>
        <v>-1436690367419.5759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-5986209864.2482328</v>
      </c>
      <c r="L3604" s="444">
        <f t="shared" ca="1" si="172"/>
        <v>-1442676577283.8242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73"/>
        <v>-1442676577283.8242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-6011152405.349268</v>
      </c>
      <c r="L3605" s="444">
        <f t="shared" ca="1" si="172"/>
        <v>-1448687729689.1736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73"/>
        <v>-1448687729689.1736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-6036198873.7048903</v>
      </c>
      <c r="L3606" s="444">
        <f t="shared" ca="1" si="172"/>
        <v>-1454723928562.8784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73"/>
        <v>-1454723928562.8784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-6061349702.3453264</v>
      </c>
      <c r="L3607" s="444">
        <f t="shared" ca="1" si="172"/>
        <v>-1460785278265.2236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73"/>
        <v>-1460785278265.2236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-6086605326.1050987</v>
      </c>
      <c r="L3608" s="444">
        <f t="shared" ca="1" si="172"/>
        <v>-1466871883591.3286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73"/>
        <v>-1466871883591.3286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-6111966181.6305361</v>
      </c>
      <c r="L3609" s="444">
        <f t="shared" ca="1" si="172"/>
        <v>-1472983849772.9592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73"/>
        <v>-1472983849772.9592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-6137432707.3873301</v>
      </c>
      <c r="L3610" s="444">
        <f t="shared" ca="1" si="172"/>
        <v>-1479121282480.3467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73"/>
        <v>-1479121282480.3467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-6163005343.6681108</v>
      </c>
      <c r="L3611" s="444">
        <f t="shared" ca="1" si="172"/>
        <v>-1485284287824.0149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73"/>
        <v>-1485284287824.0149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-6188684532.6000624</v>
      </c>
      <c r="L3612" s="444">
        <f t="shared" ca="1" si="172"/>
        <v>-1491472972356.615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73"/>
        <v>-1491472972356.615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-6214470718.1525621</v>
      </c>
      <c r="L3613" s="444">
        <f t="shared" ca="1" si="172"/>
        <v>-1497687443074.7676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73"/>
        <v>-1497687443074.7676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-6240364346.144865</v>
      </c>
      <c r="L3614" s="444">
        <f t="shared" ca="1" si="172"/>
        <v>-1503927807420.9124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73"/>
        <v>-1503927807420.9124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-6266365864.2538013</v>
      </c>
      <c r="L3615" s="444">
        <f t="shared" ca="1" si="172"/>
        <v>-1510194173285.1663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73"/>
        <v>-1510194173285.1663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-6292475722.0215263</v>
      </c>
      <c r="L3616" s="444">
        <f t="shared" ca="1" si="172"/>
        <v>-1516486649007.1877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73"/>
        <v>-1516486649007.1877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-6318694370.8632822</v>
      </c>
      <c r="L3617" s="444">
        <f t="shared" ca="1" si="172"/>
        <v>-1522805343378.051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73"/>
        <v>-1522805343378.051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-6345022264.0752125</v>
      </c>
      <c r="L3618" s="444">
        <f t="shared" ca="1" si="172"/>
        <v>-1529150365642.1262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73"/>
        <v>-1529150365642.1262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-6371459856.8421926</v>
      </c>
      <c r="L3619" s="444">
        <f t="shared" ca="1" si="172"/>
        <v>-1535521825498.9685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73"/>
        <v>-1535521825498.9685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-6398007606.2457018</v>
      </c>
      <c r="L3620" s="444">
        <f t="shared" ca="1" si="172"/>
        <v>-1541919833105.2141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73"/>
        <v>-1541919833105.2141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-6424665971.2717257</v>
      </c>
      <c r="L3621" s="444">
        <f t="shared" ca="1" si="172"/>
        <v>-1548344499076.4858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73"/>
        <v>-1548344499076.4858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-6451435412.8186913</v>
      </c>
      <c r="L3622" s="444">
        <f t="shared" ca="1" si="172"/>
        <v>-1554795934489.3044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73"/>
        <v>-1554795934489.3044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-6478316393.7054348</v>
      </c>
      <c r="L3623" s="444">
        <f t="shared" ca="1" si="172"/>
        <v>-1561274250883.0098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73"/>
        <v>-1561274250883.0098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-6505309378.6792068</v>
      </c>
      <c r="L3624" s="444">
        <f t="shared" ca="1" si="172"/>
        <v>-1567779560261.689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73"/>
        <v>-1567779560261.689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-6532414834.4237041</v>
      </c>
      <c r="L3625" s="444">
        <f t="shared" ca="1" si="172"/>
        <v>-1574311975096.1125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73"/>
        <v>-1574311975096.1125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-6559633229.5671358</v>
      </c>
      <c r="L3626" s="444">
        <f t="shared" ca="1" si="172"/>
        <v>-1580871608325.6797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73"/>
        <v>-1580871608325.6797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-6586965034.6903324</v>
      </c>
      <c r="L3627" s="444">
        <f t="shared" ca="1" si="172"/>
        <v>-1587458573360.3701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73"/>
        <v>-1587458573360.3701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-6614410722.3348751</v>
      </c>
      <c r="L3628" s="444">
        <f t="shared" ca="1" si="172"/>
        <v>-1594072984082.7051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73"/>
        <v>-1594072984082.7051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-6641970767.0112715</v>
      </c>
      <c r="L3629" s="444">
        <f t="shared" ca="1" si="172"/>
        <v>-1600714954849.7163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73"/>
        <v>-1600714954849.7163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-6669645645.2071514</v>
      </c>
      <c r="L3630" s="444">
        <f t="shared" ca="1" si="172"/>
        <v>-1607384600494.9233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73"/>
        <v>-1607384600494.9233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-6697435835.3955135</v>
      </c>
      <c r="L3631" s="444">
        <f t="shared" ca="1" si="172"/>
        <v>-1614082036330.3188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73"/>
        <v>-1614082036330.3188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-6725341818.0429955</v>
      </c>
      <c r="L3632" s="444">
        <f t="shared" ca="1" si="172"/>
        <v>-1620807378148.3618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73"/>
        <v>-1620807378148.3618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-6753364075.6181746</v>
      </c>
      <c r="L3633" s="444">
        <f t="shared" ca="1" si="172"/>
        <v>-1627560742223.98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73"/>
        <v>-1627560742223.98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-6781503092.5999165</v>
      </c>
      <c r="L3634" s="444">
        <f t="shared" ca="1" si="172"/>
        <v>-1634342245316.5798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73"/>
        <v>-1634342245316.5798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-6809759355.4857492</v>
      </c>
      <c r="L3635" s="444">
        <f t="shared" ca="1" si="172"/>
        <v>-1641152004672.0657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73"/>
        <v>-1641152004672.0657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-6838133352.8002739</v>
      </c>
      <c r="L3636" s="444">
        <f t="shared" ca="1" si="172"/>
        <v>-1647990138024.866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73"/>
        <v>-1647990138024.866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-6866625575.1036081</v>
      </c>
      <c r="L3637" s="444">
        <f t="shared" ca="1" si="172"/>
        <v>-1654856763599.9695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73"/>
        <v>-1654856763599.9695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-6895236514.9998732</v>
      </c>
      <c r="L3638" s="444">
        <f t="shared" ca="1" si="172"/>
        <v>-1661752000114.9692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73"/>
        <v>-1661752000114.9692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-6923966667.1457052</v>
      </c>
      <c r="L3639" s="444">
        <f t="shared" ca="1" si="172"/>
        <v>-1668675966782.115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73"/>
        <v>-1668675966782.115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-6952816528.258812</v>
      </c>
      <c r="L3640" s="444">
        <f t="shared" ca="1" si="172"/>
        <v>-1675628783310.3738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73"/>
        <v>-1675628783310.3738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-6981786597.1265574</v>
      </c>
      <c r="L3641" s="444">
        <f t="shared" ca="1" si="172"/>
        <v>-1682610569907.5002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73"/>
        <v>-1682610569907.5002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-7010877374.614584</v>
      </c>
      <c r="L3642" s="444">
        <f t="shared" ca="1" si="172"/>
        <v>-1689621447282.1147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73"/>
        <v>-1689621447282.1147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-7040089363.675478</v>
      </c>
      <c r="L3643" s="444">
        <f t="shared" ca="1" si="172"/>
        <v>-1696661536645.7903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73"/>
        <v>-1696661536645.7903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-7069423069.3574591</v>
      </c>
      <c r="L3644" s="444">
        <f t="shared" ca="1" si="172"/>
        <v>-1703730959715.1477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73"/>
        <v>-1703730959715.1477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-7098878998.8131151</v>
      </c>
      <c r="L3645" s="444">
        <f t="shared" ca="1" si="172"/>
        <v>-1710829838713.9609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73"/>
        <v>-1710829838713.9609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-7128457661.3081703</v>
      </c>
      <c r="L3646" s="444">
        <f t="shared" ca="1" si="172"/>
        <v>-1717958296375.269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73"/>
        <v>-1717958296375.269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-7158159568.2302876</v>
      </c>
      <c r="L3647" s="444">
        <f t="shared" ca="1" si="172"/>
        <v>-1725116455943.4993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73"/>
        <v>-1725116455943.4993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-7187985233.0979137</v>
      </c>
      <c r="L3648" s="444">
        <f t="shared" ca="1" si="172"/>
        <v>-1732304441176.5972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73"/>
        <v>-1732304441176.5972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-7217935171.5691557</v>
      </c>
      <c r="L3649" s="444">
        <f t="shared" ca="1" si="172"/>
        <v>-1739522376348.1663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73"/>
        <v>-1739522376348.1663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-7248009901.4506922</v>
      </c>
      <c r="L3650" s="444">
        <f t="shared" ca="1" si="172"/>
        <v>-1746770386249.6169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73"/>
        <v>-1746770386249.6169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-7278209942.7067385</v>
      </c>
      <c r="L3651" s="444">
        <f t="shared" ca="1" si="172"/>
        <v>-1754048596192.3237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73"/>
        <v>-1754048596192.3237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-7308535817.4680166</v>
      </c>
      <c r="L3652" s="444">
        <f t="shared" ca="1" si="172"/>
        <v>-1761357132009.7917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73"/>
        <v>-1761357132009.7917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-7338988050.0407991</v>
      </c>
      <c r="L3653" s="444">
        <f t="shared" ca="1" si="172"/>
        <v>-1768696120059.8325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73"/>
        <v>-1768696120059.8325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-7369567166.9159689</v>
      </c>
      <c r="L3654" s="444">
        <f t="shared" ca="1" si="172"/>
        <v>-1776065687226.7485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73"/>
        <v>-1776065687226.7485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-7400273696.7781181</v>
      </c>
      <c r="L3655" s="444">
        <f t="shared" ca="1" si="172"/>
        <v>-1783465960923.5266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73"/>
        <v>-1783465960923.5266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-7431108170.5146952</v>
      </c>
      <c r="L3656" s="444">
        <f t="shared" ca="1" si="172"/>
        <v>-1790897069094.0413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73"/>
        <v>-1790897069094.0413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-7462071121.225172</v>
      </c>
      <c r="L3657" s="444">
        <f t="shared" ca="1" si="172"/>
        <v>-1798359140215.2664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73"/>
        <v>-1798359140215.2664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-7493163084.2302761</v>
      </c>
      <c r="L3658" s="444">
        <f t="shared" ca="1" si="172"/>
        <v>-1805852303299.4966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73"/>
        <v>-1805852303299.4966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-7524384597.0812359</v>
      </c>
      <c r="L3659" s="444">
        <f t="shared" ca="1" si="172"/>
        <v>-1813376687896.5779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73"/>
        <v>-1813376687896.5779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-7555736199.5690746</v>
      </c>
      <c r="L3660" s="444">
        <f t="shared" ca="1" si="172"/>
        <v>-1820932424096.147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73"/>
        <v>-1820932424096.147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-7587218433.7339458</v>
      </c>
      <c r="L3661" s="444">
        <f t="shared" ca="1" si="172"/>
        <v>-1828519642529.8809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73"/>
        <v>-1828519642529.8809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-7618831843.8745041</v>
      </c>
      <c r="L3662" s="444">
        <f t="shared" ca="1" si="172"/>
        <v>-1836138474373.7554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73"/>
        <v>-1836138474373.7554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-7650576976.5573139</v>
      </c>
      <c r="L3663" s="444">
        <f t="shared" ca="1" si="172"/>
        <v>-1843789051350.3127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73"/>
        <v>-1843789051350.3127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-7682454380.6263018</v>
      </c>
      <c r="L3664" s="444">
        <f t="shared" ca="1" si="172"/>
        <v>-1851471505730.939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73"/>
        <v>-1851471505730.939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-7714464607.2122459</v>
      </c>
      <c r="L3665" s="444">
        <f t="shared" ca="1" si="172"/>
        <v>-1859185970338.1511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73"/>
        <v>-1859185970338.1511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-7746608209.7422972</v>
      </c>
      <c r="L3666" s="444">
        <f t="shared" ca="1" si="172"/>
        <v>-1866932578547.8933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73"/>
        <v>-1866932578547.8933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-7778885743.9495554</v>
      </c>
      <c r="L3667" s="444">
        <f t="shared" ca="1" si="172"/>
        <v>-1874711464291.8428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73"/>
        <v>-1874711464291.8428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-7811297767.882678</v>
      </c>
      <c r="L3668" s="444">
        <f t="shared" ca="1" si="172"/>
        <v>-1882522762059.7253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73"/>
        <v>-1882522762059.7253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-7843844841.9155226</v>
      </c>
      <c r="L3669" s="444">
        <f t="shared" ca="1" si="172"/>
        <v>-1890366606901.6409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73"/>
        <v>-1890366606901.6409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-7876527528.7568369</v>
      </c>
      <c r="L3670" s="444">
        <f t="shared" ca="1" si="172"/>
        <v>-1898243134430.3977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73"/>
        <v>-1898243134430.3977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-7909346393.4599905</v>
      </c>
      <c r="L3671" s="444">
        <f t="shared" ca="1" si="172"/>
        <v>-1906152480823.8577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73"/>
        <v>-1906152480823.8577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-7942302003.4327402</v>
      </c>
      <c r="L3672" s="444">
        <f t="shared" ca="1" si="172"/>
        <v>-1914094782827.2905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73"/>
        <v>-1914094782827.2905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-7975394928.4470425</v>
      </c>
      <c r="L3673" s="444">
        <f t="shared" ca="1" si="172"/>
        <v>-1922070177755.7375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73"/>
        <v>-1922070177755.7375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-8008625740.6489067</v>
      </c>
      <c r="L3674" s="444">
        <f t="shared" ca="1" si="172"/>
        <v>-1930078803496.3865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73"/>
        <v>-1930078803496.3865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-8041995014.5682764</v>
      </c>
      <c r="L3675" s="444">
        <f t="shared" ca="1" si="172"/>
        <v>-1938120798510.9548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73"/>
        <v>-1938120798510.9548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-8075503327.1289787</v>
      </c>
      <c r="L3676" s="444">
        <f t="shared" ca="1" si="172"/>
        <v>-1946196301838.0837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73"/>
        <v>-1946196301838.0837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-8109151257.6586819</v>
      </c>
      <c r="L3677" s="444">
        <f t="shared" ca="1" si="172"/>
        <v>-1954305453095.7424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73"/>
        <v>-1954305453095.7424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-8142939387.8989267</v>
      </c>
      <c r="L3678" s="444">
        <f t="shared" ca="1" si="172"/>
        <v>-1962448392483.6414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73"/>
        <v>-1962448392483.6414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-8176868302.015173</v>
      </c>
      <c r="L3679" s="444">
        <f t="shared" ca="1" si="172"/>
        <v>-1970625260785.6565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73"/>
        <v>-1970625260785.6565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-8210938586.6069021</v>
      </c>
      <c r="L3680" s="444">
        <f t="shared" ca="1" si="172"/>
        <v>-1978836199372.2634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73"/>
        <v>-1978836199372.2634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-8245150830.7177629</v>
      </c>
      <c r="L3681" s="444">
        <f t="shared" ca="1" si="172"/>
        <v>-1987081350202.9812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73"/>
        <v>-1987081350202.9812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-8279505625.8457546</v>
      </c>
      <c r="L3682" s="444">
        <f t="shared" ca="1" si="172"/>
        <v>-1995360855828.8269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73"/>
        <v>-1995360855828.8269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-8314003565.9534454</v>
      </c>
      <c r="L3683" s="444">
        <f t="shared" ca="1" si="172"/>
        <v>-2003674859394.7803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73"/>
        <v>-2003674859394.7803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-8348645247.4782515</v>
      </c>
      <c r="L3684" s="444">
        <f t="shared" ca="1" si="172"/>
        <v>-2012023504642.2585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73"/>
        <v>-2012023504642.2585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-8383431269.3427439</v>
      </c>
      <c r="L3685" s="444">
        <f t="shared" ca="1" si="172"/>
        <v>-2020406935911.6013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73"/>
        <v>-2020406935911.6013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-8418362232.9650049</v>
      </c>
      <c r="L3686" s="444">
        <f t="shared" ca="1" si="172"/>
        <v>-2028825298144.5664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73"/>
        <v>-2028825298144.5664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-8453438742.2690258</v>
      </c>
      <c r="L3687" s="444">
        <f t="shared" ca="1" si="172"/>
        <v>-2037278736886.8354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73"/>
        <v>-2037278736886.8354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-8488661403.6951485</v>
      </c>
      <c r="L3688" s="444">
        <f t="shared" ca="1" si="172"/>
        <v>-2045767398290.5305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73"/>
        <v>-2045767398290.5305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-8524030826.2105446</v>
      </c>
      <c r="L3689" s="444">
        <f t="shared" ca="1" si="172"/>
        <v>-2054291429116.741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73"/>
        <v>-2054291429116.741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-8559547621.3197546</v>
      </c>
      <c r="L3690" s="444">
        <f t="shared" ca="1" si="172"/>
        <v>-2062850976738.0608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73"/>
        <v>-2062850976738.0608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-8595212403.0752525</v>
      </c>
      <c r="L3691" s="444">
        <f t="shared" ca="1" si="172"/>
        <v>-2071446189141.136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73"/>
        <v>-2071446189141.136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-8631025788.0880661</v>
      </c>
      <c r="L3692" s="444">
        <f t="shared" ca="1" si="172"/>
        <v>-2080077214929.2241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73"/>
        <v>-2080077214929.2241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-8666988395.5384331</v>
      </c>
      <c r="L3693" s="444">
        <f t="shared" ca="1" si="172"/>
        <v>-2088744203324.7625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73"/>
        <v>-2088744203324.7625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-8703100847.1865101</v>
      </c>
      <c r="L3694" s="444">
        <f t="shared" ca="1" si="172"/>
        <v>-2097447304171.949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73"/>
        <v>-2097447304171.949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-8739363767.3831215</v>
      </c>
      <c r="L3695" s="444">
        <f t="shared" ca="1" si="172"/>
        <v>-2106186667939.332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73"/>
        <v>-2106186667939.332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-8775777783.0805511</v>
      </c>
      <c r="L3696" s="444">
        <f t="shared" ca="1" si="172"/>
        <v>-2114962445722.4126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73"/>
        <v>-2114962445722.4126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-8812343523.8433857</v>
      </c>
      <c r="L3697" s="444">
        <f t="shared" ca="1" si="172"/>
        <v>-2123774789246.2561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73"/>
        <v>-2123774789246.2561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-8849061621.8593998</v>
      </c>
      <c r="L3698" s="444">
        <f t="shared" ca="1" si="172"/>
        <v>-2132623850868.1155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73"/>
        <v>-2132623850868.1155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-8885932711.9504814</v>
      </c>
      <c r="L3699" s="444">
        <f t="shared" ca="1" si="172"/>
        <v>-2141509783580.0659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73"/>
        <v>-2141509783580.0659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-8922957431.5836086</v>
      </c>
      <c r="L3700" s="444">
        <f t="shared" ca="1" si="172"/>
        <v>-2150432741011.6494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73"/>
        <v>-2150432741011.6494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-8960136420.8818722</v>
      </c>
      <c r="L3701" s="444">
        <f t="shared" ca="1" si="172"/>
        <v>-2159392877432.5313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73"/>
        <v>-2159392877432.5313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-8997470322.6355476</v>
      </c>
      <c r="L3702" s="444">
        <f t="shared" ca="1" si="172"/>
        <v>-2168390347755.1667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73"/>
        <v>-2168390347755.1667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-9034959782.3131943</v>
      </c>
      <c r="L3703" s="444">
        <f t="shared" ca="1" si="172"/>
        <v>-2177425307537.48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73"/>
        <v>-2177425307537.48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-9072605448.072834</v>
      </c>
      <c r="L3704" s="444">
        <f t="shared" ca="1" si="172"/>
        <v>-2186497912985.5527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73"/>
        <v>-2186497912985.5527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-9110407970.7731361</v>
      </c>
      <c r="L3705" s="444">
        <f t="shared" ca="1" si="172"/>
        <v>-2195608320956.3259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73"/>
        <v>-2195608320956.3259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-9148368003.9846897</v>
      </c>
      <c r="L3706" s="444">
        <f t="shared" ca="1" si="172"/>
        <v>-2204756688960.3105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73"/>
        <v>-2204756688960.3105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-9186486204.0012932</v>
      </c>
      <c r="L3707" s="444">
        <f t="shared" ca="1" si="172"/>
        <v>-2213943175164.312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73"/>
        <v>-2213943175164.312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-9224763229.8512993</v>
      </c>
      <c r="L3708" s="444">
        <f t="shared" ca="1" si="172"/>
        <v>-2223167938394.1631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73"/>
        <v>-2223167938394.1631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-9263199743.3090134</v>
      </c>
      <c r="L3709" s="444">
        <f t="shared" ca="1" si="172"/>
        <v>-2232431138137.4722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73"/>
        <v>-2232431138137.4722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-9301796408.9061337</v>
      </c>
      <c r="L3710" s="444">
        <f t="shared" ca="1" si="172"/>
        <v>-2241732934546.3784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73"/>
        <v>-2241732934546.3784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-9340553893.943243</v>
      </c>
      <c r="L3711" s="444">
        <f t="shared" ca="1" si="172"/>
        <v>-2251073488440.3218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73"/>
        <v>-2251073488440.3218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-9379472868.5013409</v>
      </c>
      <c r="L3712" s="444">
        <f t="shared" ca="1" si="172"/>
        <v>-2260452961308.8232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73"/>
        <v>-2260452961308.8232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-9418554005.4534302</v>
      </c>
      <c r="L3713" s="444">
        <f t="shared" ca="1" si="172"/>
        <v>-2269871515314.2769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73"/>
        <v>-2269871515314.2769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-9457797980.4761543</v>
      </c>
      <c r="L3714" s="444">
        <f t="shared" ca="1" si="172"/>
        <v>-2279329313294.7529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73"/>
        <v>-2279329313294.7529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-9497205472.06147</v>
      </c>
      <c r="L3715" s="444">
        <f t="shared" ca="1" si="172"/>
        <v>-2288826518766.8145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73"/>
        <v>-2288826518766.8145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-9536777161.5283928</v>
      </c>
      <c r="L3716" s="444">
        <f t="shared" ca="1" si="172"/>
        <v>-2298363295928.3428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73"/>
        <v>-2298363295928.3428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-9576513733.0347614</v>
      </c>
      <c r="L3717" s="444">
        <f t="shared" ca="1" si="172"/>
        <v>-2307939809661.3774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73"/>
        <v>-2307939809661.3774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-9616415873.5890732</v>
      </c>
      <c r="L3718" s="444">
        <f t="shared" ca="1" si="172"/>
        <v>-2317556225534.9663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73"/>
        <v>-2317556225534.9663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-9656484273.0623589</v>
      </c>
      <c r="L3719" s="444">
        <f t="shared" ca="1" si="172"/>
        <v>-2327212709808.0288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73"/>
        <v>-2327212709808.0288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-9696719624.200119</v>
      </c>
      <c r="L3720" s="444">
        <f t="shared" ca="1" si="172"/>
        <v>-2336909429432.229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73"/>
        <v>-2336909429432.229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-9737122622.6342869</v>
      </c>
      <c r="L3721" s="444">
        <f t="shared" ca="1" si="172"/>
        <v>-2346646552054.8633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73"/>
        <v>-2346646552054.8633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-9777693966.8952637</v>
      </c>
      <c r="L3722" s="444">
        <f t="shared" ca="1" si="172"/>
        <v>-2356424246021.7588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73"/>
        <v>-2356424246021.7588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-9818434358.4239941</v>
      </c>
      <c r="L3723" s="444">
        <f t="shared" ca="1" si="172"/>
        <v>-2366242680380.1826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73"/>
        <v>-2366242680380.1826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-9859344501.584095</v>
      </c>
      <c r="L3724" s="444">
        <f t="shared" ca="1" si="172"/>
        <v>-2376102024881.7666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73"/>
        <v>-2376102024881.7666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-9900425103.6740265</v>
      </c>
      <c r="L3725" s="444">
        <f t="shared" ca="1" si="172"/>
        <v>-2386002449985.4404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73"/>
        <v>-2386002449985.4404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-9941676874.9393349</v>
      </c>
      <c r="L3726" s="444">
        <f t="shared" ca="1" si="172"/>
        <v>-2395944126860.3799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73"/>
        <v>-2395944126860.3799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-9983100528.5849152</v>
      </c>
      <c r="L3727" s="444">
        <f t="shared" ca="1" si="172"/>
        <v>-2405927227388.9648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73"/>
        <v>-2405927227388.9648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-10024696780.787354</v>
      </c>
      <c r="L3728" s="444">
        <f t="shared" ca="1" si="172"/>
        <v>-2415951924169.752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73"/>
        <v>-2415951924169.752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-10066466350.7073</v>
      </c>
      <c r="L3729" s="444">
        <f t="shared" ca="1" si="172"/>
        <v>-2426018390520.4595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73"/>
        <v>-2426018390520.4595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-10108409960.501915</v>
      </c>
      <c r="L3730" s="444">
        <f t="shared" ca="1" si="172"/>
        <v>-2436126800480.9614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73"/>
        <v>-2436126800480.9614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-10150528335.337339</v>
      </c>
      <c r="L3731" s="444">
        <f t="shared" ca="1" si="172"/>
        <v>-2446277328816.2988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73"/>
        <v>-2446277328816.2988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-10192822203.401245</v>
      </c>
      <c r="L3732" s="444">
        <f t="shared" ca="1" si="172"/>
        <v>-2456470151019.7002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73"/>
        <v>-2456470151019.7002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-10235292295.915417</v>
      </c>
      <c r="L3733" s="444">
        <f t="shared" ca="1" si="172"/>
        <v>-2466705443315.6157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73"/>
        <v>-2466705443315.6157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-10277939347.148399</v>
      </c>
      <c r="L3734" s="444">
        <f t="shared" ca="1" si="172"/>
        <v>-2476983382662.7642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73"/>
        <v>-2476983382662.7642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-10320764094.428185</v>
      </c>
      <c r="L3735" s="444">
        <f t="shared" ca="1" si="172"/>
        <v>-2487304146757.1924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73"/>
        <v>-2487304146757.1924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-10363767278.154968</v>
      </c>
      <c r="L3736" s="444">
        <f t="shared" ca="1" si="172"/>
        <v>-2497667914035.3472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73"/>
        <v>-2497667914035.3472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-10406949641.813946</v>
      </c>
      <c r="L3737" s="444">
        <f t="shared" ca="1" si="172"/>
        <v>-2508074863677.1611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73"/>
        <v>-2508074863677.1611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-10450311931.988171</v>
      </c>
      <c r="L3738" s="444">
        <f t="shared" ca="1" si="172"/>
        <v>-2518525175609.1494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73"/>
        <v>-2518525175609.1494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-10493854898.371456</v>
      </c>
      <c r="L3739" s="444">
        <f t="shared" ca="1" si="172"/>
        <v>-2529019030507.521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73"/>
        <v>-2529019030507.521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-10537579293.781338</v>
      </c>
      <c r="L3740" s="444">
        <f t="shared" ca="1" si="172"/>
        <v>-2539556609801.3022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73"/>
        <v>-2539556609801.3022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-10581485874.172092</v>
      </c>
      <c r="L3741" s="444">
        <f t="shared" ca="1" si="172"/>
        <v>-2550138095675.4741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73"/>
        <v>-2550138095675.4741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-10625575398.647808</v>
      </c>
      <c r="L3742" s="444">
        <f t="shared" ca="1" si="172"/>
        <v>-2560763671074.1221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73"/>
        <v>-2560763671074.1221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-10669848629.475508</v>
      </c>
      <c r="L3743" s="444">
        <f t="shared" ca="1" si="172"/>
        <v>-2571433519703.5977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73"/>
        <v>-2571433519703.5977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-10714306332.098324</v>
      </c>
      <c r="L3744" s="444">
        <f t="shared" ca="1" si="172"/>
        <v>-2582147826035.6958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73"/>
        <v>-2582147826035.6958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-10758949275.148733</v>
      </c>
      <c r="L3745" s="444">
        <f t="shared" ca="1" si="172"/>
        <v>-2592906775310.8447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73"/>
        <v>-2592906775310.8447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-10803778230.461853</v>
      </c>
      <c r="L3746" s="444">
        <f t="shared" ca="1" si="172"/>
        <v>-2603710553541.3066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73"/>
        <v>-2603710553541.3066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-10848793973.088778</v>
      </c>
      <c r="L3747" s="444">
        <f t="shared" ca="1" si="172"/>
        <v>-2614559347514.3955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73"/>
        <v>-2614559347514.3955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-10893997281.30998</v>
      </c>
      <c r="L3748" s="444">
        <f t="shared" ca="1" si="172"/>
        <v>-2625453344795.7056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73"/>
        <v>-2625453344795.7056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-10939388936.648773</v>
      </c>
      <c r="L3749" s="444">
        <f t="shared" ca="1" si="172"/>
        <v>-2636392733732.3545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73"/>
        <v>-2636392733732.3545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-10984969723.884809</v>
      </c>
      <c r="L3750" s="444">
        <f t="shared" ca="1" si="172"/>
        <v>-2647377703456.2393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73"/>
        <v>-2647377703456.2393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-11030740431.067663</v>
      </c>
      <c r="L3751" s="444">
        <f t="shared" ca="1" si="172"/>
        <v>-2658408443887.3071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73"/>
        <v>-2658408443887.3071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-11076701849.530447</v>
      </c>
      <c r="L3752" s="444">
        <f t="shared" ca="1" si="172"/>
        <v>-2669485145736.8374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73"/>
        <v>-2669485145736.8374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-11122854773.903488</v>
      </c>
      <c r="L3753" s="444">
        <f t="shared" ca="1" si="172"/>
        <v>-2680608000510.7407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73"/>
        <v>-2680608000510.7407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-11169200002.128086</v>
      </c>
      <c r="L3754" s="444">
        <f t="shared" ca="1" si="172"/>
        <v>-2691777200512.8687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73"/>
        <v>-2691777200512.8687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-11215738335.470285</v>
      </c>
      <c r="L3755" s="444">
        <f t="shared" ca="1" si="172"/>
        <v>-2702992938848.3389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73"/>
        <v>-2702992938848.3389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-11262470578.534744</v>
      </c>
      <c r="L3756" s="444">
        <f t="shared" ca="1" si="172"/>
        <v>-2714255409426.8735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73"/>
        <v>-2714255409426.8735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-11309397539.278639</v>
      </c>
      <c r="L3757" s="444">
        <f t="shared" ca="1" si="172"/>
        <v>-2725564806966.1523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73"/>
        <v>-2725564806966.1523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-11356520029.025635</v>
      </c>
      <c r="L3758" s="444">
        <f t="shared" ca="1" si="172"/>
        <v>-2736921326995.1777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73"/>
        <v>-2736921326995.1777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-11403838862.479908</v>
      </c>
      <c r="L3759" s="444">
        <f t="shared" ca="1" si="172"/>
        <v>-2748325165857.6577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73"/>
        <v>-2748325165857.6577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-11451354857.74024</v>
      </c>
      <c r="L3760" s="444">
        <f t="shared" ca="1" si="172"/>
        <v>-2759776520715.3979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73"/>
        <v>-2759776520715.3979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-11499068836.314157</v>
      </c>
      <c r="L3761" s="444">
        <f t="shared" ca="1" si="172"/>
        <v>-2771275589551.7119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73"/>
        <v>-2771275589551.7119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-11546981623.132133</v>
      </c>
      <c r="L3762" s="444">
        <f t="shared" ca="1" si="172"/>
        <v>-2782822571174.8442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73"/>
        <v>-2782822571174.8442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-11595094046.561852</v>
      </c>
      <c r="L3763" s="444">
        <f t="shared" ca="1" si="172"/>
        <v>-2794417665221.4063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73"/>
        <v>-2794417665221.4063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-11643406938.422525</v>
      </c>
      <c r="L3764" s="444">
        <f t="shared" ca="1" si="172"/>
        <v>-2806061072159.8286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73"/>
        <v>-2806061072159.8286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-11691921133.999287</v>
      </c>
      <c r="L3765" s="444">
        <f t="shared" ca="1" si="172"/>
        <v>-2817752993293.8281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73"/>
        <v>-2817752993293.8281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-11740637472.057617</v>
      </c>
      <c r="L3766" s="444">
        <f t="shared" ca="1" si="172"/>
        <v>-2829493630765.8857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73"/>
        <v>-2829493630765.8857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-11789556794.857857</v>
      </c>
      <c r="L3767" s="444">
        <f t="shared" ca="1" si="172"/>
        <v>-2841283187560.7437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73"/>
        <v>-2841283187560.7437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-11838679948.169765</v>
      </c>
      <c r="L3768" s="444">
        <f t="shared" ca="1" si="172"/>
        <v>-2853121867508.9136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73"/>
        <v>-2853121867508.9136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-11888007781.28714</v>
      </c>
      <c r="L3769" s="444">
        <f t="shared" ca="1" si="172"/>
        <v>-2865009875290.2007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73"/>
        <v>-2865009875290.2007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-11937541147.042503</v>
      </c>
      <c r="L3770" s="444">
        <f t="shared" ca="1" si="172"/>
        <v>-2876947416437.2432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73"/>
        <v>-2876947416437.2432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-11987280901.821846</v>
      </c>
      <c r="L3771" s="444">
        <f t="shared" ca="1" si="172"/>
        <v>-2888934697339.0649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73"/>
        <v>-2888934697339.0649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-12037227905.579437</v>
      </c>
      <c r="L3772" s="444">
        <f t="shared" ca="1" si="172"/>
        <v>-2900971925244.6445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73"/>
        <v>-2900971925244.6445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-12087383021.852686</v>
      </c>
      <c r="L3773" s="444">
        <f t="shared" ca="1" si="172"/>
        <v>-2913059308266.4971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73"/>
        <v>-2913059308266.4971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-12137747117.777071</v>
      </c>
      <c r="L3774" s="444">
        <f t="shared" ca="1" si="172"/>
        <v>-2925197055384.2739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73"/>
        <v>-2925197055384.2739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-12188321064.101141</v>
      </c>
      <c r="L3775" s="444">
        <f t="shared" ca="1" si="172"/>
        <v>-2937385376448.375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73"/>
        <v>-2937385376448.375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-12239105735.201563</v>
      </c>
      <c r="L3776" s="444">
        <f t="shared" ca="1" si="172"/>
        <v>-2949624482183.5767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73"/>
        <v>-2949624482183.5767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-12290102009.098236</v>
      </c>
      <c r="L3777" s="444">
        <f t="shared" ca="1" si="172"/>
        <v>-2961914584192.6748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73"/>
        <v>-2961914584192.6748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-12341310767.469479</v>
      </c>
      <c r="L3778" s="444">
        <f t="shared" ca="1" si="172"/>
        <v>-2974255894960.144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73"/>
        <v>-2974255894960.144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-12392732895.667267</v>
      </c>
      <c r="L3779" s="444">
        <f t="shared" ca="1" si="172"/>
        <v>-2986648627855.8115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73"/>
        <v>-2986648627855.8115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-12444369282.732548</v>
      </c>
      <c r="L3780" s="444">
        <f t="shared" ca="1" si="172"/>
        <v>-2999092997138.5439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73"/>
        <v>-2999092997138.5439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-12496220821.410599</v>
      </c>
      <c r="L3781" s="444">
        <f t="shared" ca="1" si="172"/>
        <v>-3011589217959.9546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73"/>
        <v>-3011589217959.9546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-12548288408.166477</v>
      </c>
      <c r="L3782" s="444">
        <f t="shared" ca="1" si="172"/>
        <v>-3024137506368.1211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73"/>
        <v>-3024137506368.1211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-12600572943.200504</v>
      </c>
      <c r="L3783" s="444">
        <f t="shared" ca="1" si="172"/>
        <v>-3036738079311.3218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73"/>
        <v>-3036738079311.3218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-12653075330.46384</v>
      </c>
      <c r="L3784" s="444">
        <f t="shared" ca="1" si="172"/>
        <v>-3049391154641.7856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73"/>
        <v>-3049391154641.7856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-12705796477.674107</v>
      </c>
      <c r="L3785" s="444">
        <f t="shared" ca="1" si="172"/>
        <v>-3062096951119.46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73"/>
        <v>-3062096951119.46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-12758737296.331083</v>
      </c>
      <c r="L3786" s="444">
        <f t="shared" ca="1" si="172"/>
        <v>-3074855688415.791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73"/>
        <v>-3074855688415.791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-12811898701.732462</v>
      </c>
      <c r="L3787" s="444">
        <f t="shared" ca="1" si="172"/>
        <v>-3087667587117.5234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73"/>
        <v>-3087667587117.5234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-12865281612.989681</v>
      </c>
      <c r="L3788" s="444">
        <f t="shared" ca="1" si="172"/>
        <v>-3100532868730.5132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73"/>
        <v>-3100532868730.5132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-12918886953.043804</v>
      </c>
      <c r="L3789" s="444">
        <f t="shared" ca="1" si="172"/>
        <v>-3113451755683.5571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73"/>
        <v>-3113451755683.5571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-12972715648.681488</v>
      </c>
      <c r="L3790" s="444">
        <f t="shared" ca="1" si="172"/>
        <v>-3126424471332.2388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73"/>
        <v>-3126424471332.2388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-13026768630.550995</v>
      </c>
      <c r="L3791" s="444">
        <f t="shared" ca="1" si="172"/>
        <v>-3139451239962.7896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73"/>
        <v>-3139451239962.7896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-13081046833.178289</v>
      </c>
      <c r="L3792" s="444">
        <f t="shared" ca="1" si="172"/>
        <v>-3152532286795.9678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73"/>
        <v>-3152532286795.9678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-13135551194.983198</v>
      </c>
      <c r="L3793" s="444">
        <f t="shared" ca="1" si="172"/>
        <v>-3165667837990.9512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73"/>
        <v>-3165667837990.9512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-13190282658.29563</v>
      </c>
      <c r="L3794" s="444">
        <f t="shared" ca="1" si="172"/>
        <v>-3178858120649.2466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73"/>
        <v>-3178858120649.2466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-13245242169.371861</v>
      </c>
      <c r="L3795" s="444">
        <f t="shared" ca="1" si="172"/>
        <v>-3192103362818.6187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73"/>
        <v>-3192103362818.6187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-13300430678.410912</v>
      </c>
      <c r="L3796" s="444">
        <f t="shared" ca="1" si="172"/>
        <v>-3205403793497.0298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73"/>
        <v>-3205403793497.0298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-13355849139.570957</v>
      </c>
      <c r="L3797" s="444">
        <f t="shared" ca="1" si="172"/>
        <v>-3218759642636.6006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73"/>
        <v>-3218759642636.6006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-13411498510.985836</v>
      </c>
      <c r="L3798" s="444">
        <f t="shared" ca="1" si="172"/>
        <v>-3232171141147.5864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73"/>
        <v>-3232171141147.5864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-13467379754.78161</v>
      </c>
      <c r="L3799" s="444">
        <f t="shared" ca="1" si="172"/>
        <v>-3245638520902.3682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73"/>
        <v>-3245638520902.3682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-13523493837.093201</v>
      </c>
      <c r="L3800" s="444">
        <f t="shared" ca="1" si="172"/>
        <v>-3259162014739.4614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73"/>
        <v>-3259162014739.4614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-13579841728.081089</v>
      </c>
      <c r="L3801" s="444">
        <f t="shared" ca="1" si="172"/>
        <v>-3272741856467.5425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73"/>
        <v>-3272741856467.5425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-13636424401.948093</v>
      </c>
      <c r="L3802" s="444">
        <f t="shared" ca="1" si="172"/>
        <v>-3286378280869.4907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73"/>
        <v>-3286378280869.4907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-13693242836.956211</v>
      </c>
      <c r="L3803" s="444">
        <f t="shared" ca="1" si="172"/>
        <v>-3300071523706.4468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73"/>
        <v>-3300071523706.4468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-13750298015.443527</v>
      </c>
      <c r="L3804" s="444">
        <f t="shared" ca="1" si="172"/>
        <v>-3313821821721.8901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73"/>
        <v>-3313821821721.8901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-13807590923.841209</v>
      </c>
      <c r="L3805" s="444">
        <f t="shared" ca="1" si="172"/>
        <v>-3327629412645.7314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73"/>
        <v>-3327629412645.7314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-13865122552.690548</v>
      </c>
      <c r="L3806" s="444">
        <f t="shared" ca="1" si="172"/>
        <v>-3341494535198.4219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73"/>
        <v>-3341494535198.4219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-13922893896.660091</v>
      </c>
      <c r="L3807" s="444">
        <f t="shared" ca="1" si="172"/>
        <v>-3355417429095.082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73"/>
        <v>-3355417429095.082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-13980905954.562841</v>
      </c>
      <c r="L3808" s="444">
        <f t="shared" ca="1" si="172"/>
        <v>-3369398335049.645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73"/>
        <v>-3369398335049.645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-14039159729.37352</v>
      </c>
      <c r="L3809" s="444">
        <f t="shared" ca="1" si="172"/>
        <v>-3383437494779.0186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73"/>
        <v>-3383437494779.0186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-14097656228.245911</v>
      </c>
      <c r="L3810" s="444">
        <f t="shared" ca="1" si="172"/>
        <v>-3397535151007.2646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73"/>
        <v>-3397535151007.2646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-14156396462.53027</v>
      </c>
      <c r="L3811" s="444">
        <f t="shared" ca="1" si="172"/>
        <v>-3411691547469.7949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73"/>
        <v>-3411691547469.7949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-14215381447.790812</v>
      </c>
      <c r="L3812" s="444">
        <f t="shared" ca="1" si="172"/>
        <v>-3425906928917.5859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73"/>
        <v>-3425906928917.5859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-14274612203.823275</v>
      </c>
      <c r="L3813" s="444">
        <f t="shared" ca="1" si="172"/>
        <v>-3440181541121.4092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73"/>
        <v>-3440181541121.4092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-14334089754.672539</v>
      </c>
      <c r="L3814" s="444">
        <f t="shared" ca="1" si="172"/>
        <v>-3454515630876.0815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73"/>
        <v>-3454515630876.0815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-14393815128.650341</v>
      </c>
      <c r="L3815" s="444">
        <f t="shared" ca="1" si="172"/>
        <v>-3468909446004.7319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73"/>
        <v>-3468909446004.7319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-14453789358.353048</v>
      </c>
      <c r="L3816" s="444">
        <f t="shared" ca="1" si="172"/>
        <v>-3483363235363.085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73"/>
        <v>-3483363235363.085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-14514013480.679522</v>
      </c>
      <c r="L3817" s="444">
        <f t="shared" ca="1" si="172"/>
        <v>-3497877248843.7646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73"/>
        <v>-3497877248843.7646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-14574488536.84902</v>
      </c>
      <c r="L3818" s="444">
        <f t="shared" ca="1" si="172"/>
        <v>-3512451737380.6138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73"/>
        <v>-3512451737380.6138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-14635215572.419222</v>
      </c>
      <c r="L3819" s="444">
        <f t="shared" ca="1" si="172"/>
        <v>-3527086952953.0332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73"/>
        <v>-3527086952953.0332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-14696195637.304304</v>
      </c>
      <c r="L3820" s="444">
        <f t="shared" ca="1" si="172"/>
        <v>-3541783148590.3374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73"/>
        <v>-3541783148590.3374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-14757429785.793072</v>
      </c>
      <c r="L3821" s="444">
        <f t="shared" ca="1" si="172"/>
        <v>-3556540578376.1304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73"/>
        <v>-3556540578376.1304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-14818919076.567207</v>
      </c>
      <c r="L3822" s="444">
        <f t="shared" ca="1" si="172"/>
        <v>-3571359497452.6978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73"/>
        <v>-3571359497452.6978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-14880664572.719572</v>
      </c>
      <c r="L3823" s="444">
        <f t="shared" ca="1" si="172"/>
        <v>-3586240162025.4175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73"/>
        <v>-3586240162025.4175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-14942667341.772573</v>
      </c>
      <c r="L3824" s="444">
        <f t="shared" ca="1" si="172"/>
        <v>-3601182829367.1899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73"/>
        <v>-3601182829367.1899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-15004928455.696625</v>
      </c>
      <c r="L3825" s="444">
        <f t="shared" ca="1" si="172"/>
        <v>-3616187757822.8867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73"/>
        <v>-3616187757822.8867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-15067448990.928696</v>
      </c>
      <c r="L3826" s="444">
        <f t="shared" ca="1" si="172"/>
        <v>-3631255206813.8154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73"/>
        <v>-3631255206813.8154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-15130230028.3909</v>
      </c>
      <c r="L3827" s="444">
        <f t="shared" ca="1" si="172"/>
        <v>-3646385436842.2065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73"/>
        <v>-3646385436842.2065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-15193272653.509195</v>
      </c>
      <c r="L3828" s="444">
        <f t="shared" ca="1" si="172"/>
        <v>-3661578709495.7158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73"/>
        <v>-3661578709495.7158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-15256577956.232151</v>
      </c>
      <c r="L3829" s="444">
        <f t="shared" ca="1" si="172"/>
        <v>-3676835287451.9478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73"/>
        <v>-3676835287451.9478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-15320147031.049782</v>
      </c>
      <c r="L3830" s="444">
        <f t="shared" ca="1" si="172"/>
        <v>-3692155434482.9976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73"/>
        <v>-3692155434482.9976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-15383980977.012489</v>
      </c>
      <c r="L3831" s="444">
        <f t="shared" ca="1" si="172"/>
        <v>-3707539415460.0103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73"/>
        <v>-3707539415460.0103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-15448080897.75004</v>
      </c>
      <c r="L3832" s="444">
        <f t="shared" ca="1" si="172"/>
        <v>-3722987496357.7603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73"/>
        <v>-3722987496357.7603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-15512447901.490669</v>
      </c>
      <c r="L3833" s="444">
        <f t="shared" ref="L3833:L4087" ca="1" si="177">I3833-J3833+K3833</f>
        <v>-3738499944259.251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78">L3833</f>
        <v>-3738499944259.251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-15577083101.08021</v>
      </c>
      <c r="L3834" s="444">
        <f t="shared" ca="1" si="177"/>
        <v>-3754077027360.3311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78"/>
        <v>-3754077027360.3311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-15641987614.001379</v>
      </c>
      <c r="L3835" s="444">
        <f t="shared" ca="1" si="177"/>
        <v>-3769719014974.3325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78"/>
        <v>-3769719014974.3325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-15707162562.393049</v>
      </c>
      <c r="L3836" s="444">
        <f t="shared" ca="1" si="177"/>
        <v>-3785426177536.7256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78"/>
        <v>-3785426177536.7256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-15772609073.069689</v>
      </c>
      <c r="L3837" s="444">
        <f t="shared" ca="1" si="177"/>
        <v>-3801198786609.7954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78"/>
        <v>-3801198786609.7954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-15838328277.540813</v>
      </c>
      <c r="L3838" s="444">
        <f t="shared" ca="1" si="177"/>
        <v>-3817037114887.3364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78"/>
        <v>-3817037114887.3364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-15904321312.030569</v>
      </c>
      <c r="L3839" s="444">
        <f t="shared" ca="1" si="177"/>
        <v>-3832941436199.3672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78"/>
        <v>-3832941436199.3672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-15970589317.497362</v>
      </c>
      <c r="L3840" s="444">
        <f t="shared" ca="1" si="177"/>
        <v>-3848912025516.8647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78"/>
        <v>-3848912025516.8647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-16037133439.653603</v>
      </c>
      <c r="L3841" s="444">
        <f t="shared" ca="1" si="177"/>
        <v>-3864949158956.5186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78"/>
        <v>-3864949158956.5186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-16103954828.985491</v>
      </c>
      <c r="L3842" s="444">
        <f t="shared" ca="1" si="177"/>
        <v>-3881053113785.5039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78"/>
        <v>-3881053113785.5039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-16171054640.77293</v>
      </c>
      <c r="L3843" s="444">
        <f t="shared" ca="1" si="177"/>
        <v>-3897224168426.2769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78"/>
        <v>-3897224168426.2769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-16238434035.109488</v>
      </c>
      <c r="L3844" s="444">
        <f t="shared" ca="1" si="177"/>
        <v>-3913462602461.3862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78"/>
        <v>-3913462602461.3862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-16306094176.922441</v>
      </c>
      <c r="L3845" s="444">
        <f t="shared" ca="1" si="177"/>
        <v>-3929768696638.3086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78"/>
        <v>-3929768696638.3086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-16374036235.992952</v>
      </c>
      <c r="L3846" s="444">
        <f t="shared" ca="1" si="177"/>
        <v>-3946142732874.3018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78"/>
        <v>-3946142732874.3018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-16442261386.976257</v>
      </c>
      <c r="L3847" s="444">
        <f t="shared" ca="1" si="177"/>
        <v>-3962584994261.2778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78"/>
        <v>-3962584994261.2778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-16510770809.421991</v>
      </c>
      <c r="L3848" s="444">
        <f t="shared" ca="1" si="177"/>
        <v>-3979095765070.6997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78"/>
        <v>-3979095765070.6997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-16579565687.79458</v>
      </c>
      <c r="L3849" s="444">
        <f t="shared" ca="1" si="177"/>
        <v>-3995675330758.4941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78"/>
        <v>-3995675330758.4941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-16648647211.493725</v>
      </c>
      <c r="L3850" s="444">
        <f t="shared" ca="1" si="177"/>
        <v>-4012323977969.9878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78"/>
        <v>-4012323977969.9878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-16718016574.874949</v>
      </c>
      <c r="L3851" s="444">
        <f t="shared" ca="1" si="177"/>
        <v>-4029041994544.8628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78"/>
        <v>-4029041994544.8628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-16787674977.270262</v>
      </c>
      <c r="L3852" s="444">
        <f t="shared" ca="1" si="177"/>
        <v>-4045829669522.1328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78"/>
        <v>-4045829669522.1328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-16857623623.008886</v>
      </c>
      <c r="L3853" s="444">
        <f t="shared" ca="1" si="177"/>
        <v>-4062687293145.1416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78"/>
        <v>-4062687293145.1416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-16927863721.438087</v>
      </c>
      <c r="L3854" s="444">
        <f t="shared" ca="1" si="177"/>
        <v>-4079615156866.5796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78"/>
        <v>-4079615156866.5796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-16998396486.944078</v>
      </c>
      <c r="L3855" s="444">
        <f t="shared" ca="1" si="177"/>
        <v>-4096613553353.5234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78"/>
        <v>-4096613553353.5234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-17069223138.973013</v>
      </c>
      <c r="L3856" s="444">
        <f t="shared" ca="1" si="177"/>
        <v>-4113682776492.4966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78"/>
        <v>-4113682776492.4966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-17140344902.052069</v>
      </c>
      <c r="L3857" s="444">
        <f t="shared" ca="1" si="177"/>
        <v>-4130823121394.5488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78"/>
        <v>-4130823121394.5488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-17211763005.810619</v>
      </c>
      <c r="L3858" s="444">
        <f t="shared" ca="1" si="177"/>
        <v>-4148034884400.3594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78"/>
        <v>-4148034884400.3594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-17283478685.001499</v>
      </c>
      <c r="L3859" s="444">
        <f t="shared" ca="1" si="177"/>
        <v>-4165318363085.3608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78"/>
        <v>-4165318363085.3608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-17355493179.522335</v>
      </c>
      <c r="L3860" s="444">
        <f t="shared" ca="1" si="177"/>
        <v>-4182673856264.8833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78"/>
        <v>-4182673856264.8833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-17427807734.437012</v>
      </c>
      <c r="L3861" s="444">
        <f t="shared" ca="1" si="177"/>
        <v>-4200101663999.3203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78"/>
        <v>-4200101663999.3203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-17500423599.997169</v>
      </c>
      <c r="L3862" s="444">
        <f t="shared" ca="1" si="177"/>
        <v>-4217602087599.3174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78"/>
        <v>-4217602087599.3174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-17573342031.663822</v>
      </c>
      <c r="L3863" s="444">
        <f t="shared" ca="1" si="177"/>
        <v>-4235175429630.9814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78"/>
        <v>-4235175429630.9814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-17646564290.129089</v>
      </c>
      <c r="L3864" s="444">
        <f t="shared" ca="1" si="177"/>
        <v>-4252821993921.1104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78"/>
        <v>-4252821993921.1104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-17720091641.337963</v>
      </c>
      <c r="L3865" s="444">
        <f t="shared" ca="1" si="177"/>
        <v>-4270542085562.4482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78"/>
        <v>-4270542085562.4482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-17793925356.510201</v>
      </c>
      <c r="L3866" s="444">
        <f t="shared" ca="1" si="177"/>
        <v>-4288336010918.9585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78"/>
        <v>-4288336010918.9585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-17868066712.162327</v>
      </c>
      <c r="L3867" s="444">
        <f t="shared" ca="1" si="177"/>
        <v>-4306204077631.1206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78"/>
        <v>-4306204077631.1206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-17942516990.129669</v>
      </c>
      <c r="L3868" s="444">
        <f t="shared" ca="1" si="177"/>
        <v>-4324146594621.2505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78"/>
        <v>-4324146594621.2505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-18017277477.588543</v>
      </c>
      <c r="L3869" s="444">
        <f t="shared" ca="1" si="177"/>
        <v>-4342163872098.8389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78"/>
        <v>-4342163872098.8389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-18092349467.078495</v>
      </c>
      <c r="L3870" s="444">
        <f t="shared" ca="1" si="177"/>
        <v>-4360256221565.9175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78"/>
        <v>-4360256221565.9175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-18167734256.524654</v>
      </c>
      <c r="L3871" s="444">
        <f t="shared" ca="1" si="177"/>
        <v>-4378423955822.4419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78"/>
        <v>-4378423955822.4419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-18243433149.260174</v>
      </c>
      <c r="L3872" s="444">
        <f t="shared" ca="1" si="177"/>
        <v>-4396667388971.7021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78"/>
        <v>-4396667388971.7021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-18319447454.048759</v>
      </c>
      <c r="L3873" s="444">
        <f t="shared" ca="1" si="177"/>
        <v>-4414986836425.751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78"/>
        <v>-4414986836425.751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-18395778485.107296</v>
      </c>
      <c r="L3874" s="444">
        <f t="shared" ca="1" si="177"/>
        <v>-4433382614910.8584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78"/>
        <v>-4433382614910.8584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-18472427562.128578</v>
      </c>
      <c r="L3875" s="444">
        <f t="shared" ca="1" si="177"/>
        <v>-4451855042472.9873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78"/>
        <v>-4451855042472.9873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-18549396010.304115</v>
      </c>
      <c r="L3876" s="444">
        <f t="shared" ca="1" si="177"/>
        <v>-4470404438483.291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78"/>
        <v>-4470404438483.291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-18626685160.347046</v>
      </c>
      <c r="L3877" s="444">
        <f t="shared" ca="1" si="177"/>
        <v>-4489031123643.6377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78"/>
        <v>-4489031123643.6377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-18704296348.515156</v>
      </c>
      <c r="L3878" s="444">
        <f t="shared" ca="1" si="177"/>
        <v>-4507735419992.1533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78"/>
        <v>-4507735419992.1533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-18782230916.633972</v>
      </c>
      <c r="L3879" s="444">
        <f t="shared" ca="1" si="177"/>
        <v>-4526517650908.7871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78"/>
        <v>-4526517650908.7871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-18860490212.119946</v>
      </c>
      <c r="L3880" s="444">
        <f t="shared" ca="1" si="177"/>
        <v>-4545378141120.9072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78"/>
        <v>-4545378141120.9072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-18939075588.00378</v>
      </c>
      <c r="L3881" s="444">
        <f t="shared" ca="1" si="177"/>
        <v>-4564317216708.9111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78"/>
        <v>-4564317216708.9111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-19017988402.953796</v>
      </c>
      <c r="L3882" s="444">
        <f t="shared" ca="1" si="177"/>
        <v>-4583335205111.8652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78"/>
        <v>-4583335205111.8652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-19097230021.299438</v>
      </c>
      <c r="L3883" s="444">
        <f t="shared" ca="1" si="177"/>
        <v>-4602432435133.165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78"/>
        <v>-4602432435133.165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-19176801813.054855</v>
      </c>
      <c r="L3884" s="444">
        <f t="shared" ca="1" si="177"/>
        <v>-4621609236946.2197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78"/>
        <v>-4621609236946.2197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-19256705153.942581</v>
      </c>
      <c r="L3885" s="444">
        <f t="shared" ca="1" si="177"/>
        <v>-4640865942100.1621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78"/>
        <v>-4640865942100.1621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-19336941425.417343</v>
      </c>
      <c r="L3886" s="444">
        <f t="shared" ca="1" si="177"/>
        <v>-4660202883525.5791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78"/>
        <v>-4660202883525.5791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-19417512014.689911</v>
      </c>
      <c r="L3887" s="444">
        <f t="shared" ca="1" si="177"/>
        <v>-4679620395540.2686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78"/>
        <v>-4679620395540.2686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-19498418314.751118</v>
      </c>
      <c r="L3888" s="444">
        <f t="shared" ca="1" si="177"/>
        <v>-4699118813855.0195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78"/>
        <v>-4699118813855.0195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-19579661724.395916</v>
      </c>
      <c r="L3889" s="444">
        <f t="shared" ca="1" si="177"/>
        <v>-4718698475579.415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78"/>
        <v>-4718698475579.415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-19661243648.247562</v>
      </c>
      <c r="L3890" s="444">
        <f t="shared" ca="1" si="177"/>
        <v>-4738359719227.6631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78"/>
        <v>-4738359719227.6631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-19743165496.781929</v>
      </c>
      <c r="L3891" s="444">
        <f t="shared" ca="1" si="177"/>
        <v>-4758102884724.4453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78"/>
        <v>-4758102884724.4453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-19825428686.351856</v>
      </c>
      <c r="L3892" s="444">
        <f t="shared" ca="1" si="177"/>
        <v>-4777928313410.7969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78"/>
        <v>-4777928313410.7969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-19908034639.211655</v>
      </c>
      <c r="L3893" s="444">
        <f t="shared" ca="1" si="177"/>
        <v>-4797836348050.0088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78"/>
        <v>-4797836348050.0088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-19990984783.541702</v>
      </c>
      <c r="L3894" s="444">
        <f t="shared" ca="1" si="177"/>
        <v>-4817827332833.5508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78"/>
        <v>-4817827332833.5508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-20074280553.473129</v>
      </c>
      <c r="L3895" s="444">
        <f t="shared" ca="1" si="177"/>
        <v>-4837901613387.0234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78"/>
        <v>-4837901613387.0234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-20157923389.112598</v>
      </c>
      <c r="L3896" s="444">
        <f t="shared" ca="1" si="177"/>
        <v>-4858059536776.1357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78"/>
        <v>-4858059536776.1357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-20241914736.56723</v>
      </c>
      <c r="L3897" s="444">
        <f t="shared" ca="1" si="177"/>
        <v>-4878301451512.7031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78"/>
        <v>-4878301451512.7031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-20326256047.969597</v>
      </c>
      <c r="L3898" s="444">
        <f t="shared" ca="1" si="177"/>
        <v>-4898627707560.6729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78"/>
        <v>-4898627707560.6729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-20410948781.502804</v>
      </c>
      <c r="L3899" s="444">
        <f t="shared" ca="1" si="177"/>
        <v>-4919038656342.1758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78"/>
        <v>-4919038656342.1758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-20495994401.425732</v>
      </c>
      <c r="L3900" s="444">
        <f t="shared" ca="1" si="177"/>
        <v>-4939534650743.6016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78"/>
        <v>-4939534650743.6016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-20581394378.098339</v>
      </c>
      <c r="L3901" s="444">
        <f t="shared" ca="1" si="177"/>
        <v>-4960116045121.7002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78"/>
        <v>-4960116045121.7002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-20667150188.007084</v>
      </c>
      <c r="L3902" s="444">
        <f t="shared" ca="1" si="177"/>
        <v>-4980783195309.707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78"/>
        <v>-4980783195309.707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-20753263313.790447</v>
      </c>
      <c r="L3903" s="444">
        <f t="shared" ca="1" si="177"/>
        <v>-5001536458623.4971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78"/>
        <v>-5001536458623.4971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-20839735244.264572</v>
      </c>
      <c r="L3904" s="444">
        <f t="shared" ca="1" si="177"/>
        <v>-5022376193867.7617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78"/>
        <v>-5022376193867.7617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-20926567474.449005</v>
      </c>
      <c r="L3905" s="444">
        <f t="shared" ca="1" si="177"/>
        <v>-5043302761342.2109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78"/>
        <v>-5043302761342.2109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-21013761505.592545</v>
      </c>
      <c r="L3906" s="444">
        <f t="shared" ca="1" si="177"/>
        <v>-5064316522847.8037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78"/>
        <v>-5064316522847.8037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-21101318845.199181</v>
      </c>
      <c r="L3907" s="444">
        <f t="shared" ca="1" si="177"/>
        <v>-5085417841693.0029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78"/>
        <v>-5085417841693.0029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-21189241007.05418</v>
      </c>
      <c r="L3908" s="444">
        <f t="shared" ca="1" si="177"/>
        <v>-5106607082700.0566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78"/>
        <v>-5106607082700.0566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-21277529511.250237</v>
      </c>
      <c r="L3909" s="444">
        <f t="shared" ca="1" si="177"/>
        <v>-5127884612211.3066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78"/>
        <v>-5127884612211.3066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-21366185884.213776</v>
      </c>
      <c r="L3910" s="444">
        <f t="shared" ca="1" si="177"/>
        <v>-5149250798095.5205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78"/>
        <v>-5149250798095.5205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-21455211658.731335</v>
      </c>
      <c r="L3911" s="444">
        <f t="shared" ca="1" si="177"/>
        <v>-5170706009754.252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78"/>
        <v>-5170706009754.252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-21544608373.976051</v>
      </c>
      <c r="L3912" s="444">
        <f t="shared" ca="1" si="177"/>
        <v>-5192250618128.2275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78"/>
        <v>-5192250618128.2275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-21634377575.534283</v>
      </c>
      <c r="L3913" s="444">
        <f t="shared" ca="1" si="177"/>
        <v>-5213884995703.7617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78"/>
        <v>-5213884995703.7617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-21724520815.432339</v>
      </c>
      <c r="L3914" s="444">
        <f t="shared" ca="1" si="177"/>
        <v>-5235609516519.1943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78"/>
        <v>-5235609516519.1943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-21815039652.163311</v>
      </c>
      <c r="L3915" s="444">
        <f t="shared" ca="1" si="177"/>
        <v>-5257424556171.3574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78"/>
        <v>-5257424556171.3574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-21905935650.713989</v>
      </c>
      <c r="L3916" s="444">
        <f t="shared" ca="1" si="177"/>
        <v>-5279330491822.0713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78"/>
        <v>-5279330491822.0713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-21997210382.591965</v>
      </c>
      <c r="L3917" s="444">
        <f t="shared" ca="1" si="177"/>
        <v>-5301327702204.6631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78"/>
        <v>-5301327702204.6631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-22088865425.852764</v>
      </c>
      <c r="L3918" s="444">
        <f t="shared" ca="1" si="177"/>
        <v>-5323416567630.5156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78"/>
        <v>-5323416567630.5156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-22180902365.127148</v>
      </c>
      <c r="L3919" s="444">
        <f t="shared" ca="1" si="177"/>
        <v>-5345597469995.6426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78"/>
        <v>-5345597469995.6426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-22273322791.64851</v>
      </c>
      <c r="L3920" s="444">
        <f t="shared" ca="1" si="177"/>
        <v>-5367870792787.291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78"/>
        <v>-5367870792787.291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-22366128303.28038</v>
      </c>
      <c r="L3921" s="444">
        <f t="shared" ca="1" si="177"/>
        <v>-5390236921090.5713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78"/>
        <v>-5390236921090.5713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-22459320504.544048</v>
      </c>
      <c r="L3922" s="444">
        <f t="shared" ca="1" si="177"/>
        <v>-5412696241595.1152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78"/>
        <v>-5412696241595.1152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-22552901006.646313</v>
      </c>
      <c r="L3923" s="444">
        <f t="shared" ca="1" si="177"/>
        <v>-5435249142601.7617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78"/>
        <v>-5435249142601.7617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-22646871427.507339</v>
      </c>
      <c r="L3924" s="444">
        <f t="shared" ca="1" si="177"/>
        <v>-5457896014029.2695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78"/>
        <v>-5457896014029.2695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-22741233391.788624</v>
      </c>
      <c r="L3925" s="444">
        <f t="shared" ca="1" si="177"/>
        <v>-5480637247421.0586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78"/>
        <v>-5480637247421.0586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-22835988530.921078</v>
      </c>
      <c r="L3926" s="444">
        <f t="shared" ca="1" si="177"/>
        <v>-5503473235951.9795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78"/>
        <v>-5503473235951.9795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-22931138483.133247</v>
      </c>
      <c r="L3927" s="444">
        <f t="shared" ca="1" si="177"/>
        <v>-5526404374435.1123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78"/>
        <v>-5526404374435.1123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-23026684893.479633</v>
      </c>
      <c r="L3928" s="444">
        <f t="shared" ca="1" si="177"/>
        <v>-5549431059328.5918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78"/>
        <v>-5549431059328.5918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-23122629413.869133</v>
      </c>
      <c r="L3929" s="444">
        <f t="shared" ca="1" si="177"/>
        <v>-5572553688742.4609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78"/>
        <v>-5572553688742.4609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-23218973703.093586</v>
      </c>
      <c r="L3930" s="444">
        <f t="shared" ca="1" si="177"/>
        <v>-5595772662445.5547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78"/>
        <v>-5595772662445.5547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-23315719426.856476</v>
      </c>
      <c r="L3931" s="444">
        <f t="shared" ca="1" si="177"/>
        <v>-5619088381872.4111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78"/>
        <v>-5619088381872.4111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-23412868257.801712</v>
      </c>
      <c r="L3932" s="444">
        <f t="shared" ca="1" si="177"/>
        <v>-5642501250130.2129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78"/>
        <v>-5642501250130.2129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-23510421875.542553</v>
      </c>
      <c r="L3933" s="444">
        <f t="shared" ca="1" si="177"/>
        <v>-5666011672005.7559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78"/>
        <v>-5666011672005.7559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-23608381966.690651</v>
      </c>
      <c r="L3934" s="444">
        <f t="shared" ca="1" si="177"/>
        <v>-5689620053972.4463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78"/>
        <v>-5689620053972.4463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-23706750224.885193</v>
      </c>
      <c r="L3935" s="444">
        <f t="shared" ca="1" si="177"/>
        <v>-5713326804197.3311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78"/>
        <v>-5713326804197.3311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-23805528350.822212</v>
      </c>
      <c r="L3936" s="444">
        <f t="shared" ca="1" si="177"/>
        <v>-5737132332548.1533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78"/>
        <v>-5737132332548.1533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-23904718052.283974</v>
      </c>
      <c r="L3937" s="444">
        <f t="shared" ca="1" si="177"/>
        <v>-5761037050600.4375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78"/>
        <v>-5761037050600.4375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-24004321044.168488</v>
      </c>
      <c r="L3938" s="444">
        <f t="shared" ca="1" si="177"/>
        <v>-5785041371644.6064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78"/>
        <v>-5785041371644.6064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-24104339048.519192</v>
      </c>
      <c r="L3939" s="444">
        <f t="shared" ca="1" si="177"/>
        <v>-5809145710693.126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78"/>
        <v>-5809145710693.126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-24204773794.554691</v>
      </c>
      <c r="L3940" s="444">
        <f t="shared" ca="1" si="177"/>
        <v>-5833350484487.6807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78"/>
        <v>-5833350484487.6807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-24305627018.698669</v>
      </c>
      <c r="L3941" s="444">
        <f t="shared" ca="1" si="177"/>
        <v>-5857656111506.3789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78"/>
        <v>-5857656111506.3789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-24406900464.609913</v>
      </c>
      <c r="L3942" s="444">
        <f t="shared" ca="1" si="177"/>
        <v>-5882063011970.9893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78"/>
        <v>-5882063011970.9893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-24508595883.212456</v>
      </c>
      <c r="L3943" s="444">
        <f t="shared" ca="1" si="177"/>
        <v>-5906571607854.2021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78"/>
        <v>-5906571607854.2021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-24610715032.725842</v>
      </c>
      <c r="L3944" s="444">
        <f t="shared" ca="1" si="177"/>
        <v>-5931182322886.9277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78"/>
        <v>-5931182322886.9277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-24713259678.695534</v>
      </c>
      <c r="L3945" s="444">
        <f t="shared" ca="1" si="177"/>
        <v>-5955895582565.623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78"/>
        <v>-5955895582565.623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-24816231594.02343</v>
      </c>
      <c r="L3946" s="444">
        <f t="shared" ca="1" si="177"/>
        <v>-5980711814159.6465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78"/>
        <v>-5980711814159.6465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-24919632558.998528</v>
      </c>
      <c r="L3947" s="444">
        <f t="shared" ca="1" si="177"/>
        <v>-6005631446718.6445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78"/>
        <v>-6005631446718.6445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-25023464361.327686</v>
      </c>
      <c r="L3948" s="444">
        <f t="shared" ca="1" si="177"/>
        <v>-6030654911079.9727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78"/>
        <v>-6030654911079.9727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-25127728796.166553</v>
      </c>
      <c r="L3949" s="444">
        <f t="shared" ca="1" si="177"/>
        <v>-6055782639876.1396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78"/>
        <v>-6055782639876.1396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-25232427666.150581</v>
      </c>
      <c r="L3950" s="444">
        <f t="shared" ca="1" si="177"/>
        <v>-6081015067542.29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78"/>
        <v>-6081015067542.29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-25337562781.426208</v>
      </c>
      <c r="L3951" s="444">
        <f t="shared" ca="1" si="177"/>
        <v>-6106352630323.7158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78"/>
        <v>-6106352630323.7158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-25443135959.682148</v>
      </c>
      <c r="L3952" s="444">
        <f t="shared" ca="1" si="177"/>
        <v>-6131795766283.3984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78"/>
        <v>-6131795766283.3984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-25549149026.180828</v>
      </c>
      <c r="L3953" s="444">
        <f t="shared" ca="1" si="177"/>
        <v>-6157344915309.5791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78"/>
        <v>-6157344915309.5791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-25655603813.789913</v>
      </c>
      <c r="L3954" s="444">
        <f t="shared" ca="1" si="177"/>
        <v>-6183000519123.3691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78"/>
        <v>-6183000519123.3691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-25762502163.014038</v>
      </c>
      <c r="L3955" s="444">
        <f t="shared" ca="1" si="177"/>
        <v>-6208763021286.3828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78"/>
        <v>-6208763021286.3828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-25869845922.026596</v>
      </c>
      <c r="L3956" s="444">
        <f t="shared" ca="1" si="177"/>
        <v>-6234632867208.4092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78"/>
        <v>-6234632867208.4092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-25977636946.701706</v>
      </c>
      <c r="L3957" s="444">
        <f t="shared" ca="1" si="177"/>
        <v>-6260610504155.1113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78"/>
        <v>-6260610504155.1113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-26085877100.646297</v>
      </c>
      <c r="L3958" s="444">
        <f t="shared" ca="1" si="177"/>
        <v>-6286696381255.7578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78"/>
        <v>-6286696381255.7578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-26194568255.232323</v>
      </c>
      <c r="L3959" s="444">
        <f t="shared" ca="1" si="177"/>
        <v>-6312890949510.9902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78"/>
        <v>-6312890949510.9902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-26303712289.629128</v>
      </c>
      <c r="L3960" s="444">
        <f t="shared" ca="1" si="177"/>
        <v>-6339194661800.6191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78"/>
        <v>-6339194661800.6191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-26413311090.835915</v>
      </c>
      <c r="L3961" s="444">
        <f t="shared" ca="1" si="177"/>
        <v>-6365607972891.4551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78"/>
        <v>-6365607972891.4551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-26523366553.714397</v>
      </c>
      <c r="L3962" s="444">
        <f t="shared" ca="1" si="177"/>
        <v>-6392131339445.1699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78"/>
        <v>-6392131339445.1699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-26633880581.021542</v>
      </c>
      <c r="L3963" s="444">
        <f t="shared" ca="1" si="177"/>
        <v>-6418765220026.1914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78"/>
        <v>-6418765220026.1914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-26744855083.442463</v>
      </c>
      <c r="L3964" s="444">
        <f t="shared" ca="1" si="177"/>
        <v>-6445510075109.6338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78"/>
        <v>-6445510075109.6338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-26856291979.623474</v>
      </c>
      <c r="L3965" s="444">
        <f t="shared" ca="1" si="177"/>
        <v>-6472366367089.2568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78"/>
        <v>-6472366367089.2568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-26968193196.205238</v>
      </c>
      <c r="L3966" s="444">
        <f t="shared" ca="1" si="177"/>
        <v>-6499334560285.4619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78"/>
        <v>-6499334560285.4619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-27080560667.856091</v>
      </c>
      <c r="L3967" s="444">
        <f t="shared" ca="1" si="177"/>
        <v>-6526415120953.3184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78"/>
        <v>-6526415120953.3184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-27193396337.305492</v>
      </c>
      <c r="L3968" s="444">
        <f t="shared" ca="1" si="177"/>
        <v>-6553608517290.624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78"/>
        <v>-6553608517290.624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-27306702155.377602</v>
      </c>
      <c r="L3969" s="444">
        <f t="shared" ca="1" si="177"/>
        <v>-6580915219446.002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78"/>
        <v>-6580915219446.002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-27420480081.025009</v>
      </c>
      <c r="L3970" s="444">
        <f t="shared" ca="1" si="177"/>
        <v>-6608335699527.0273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78"/>
        <v>-6608335699527.0273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-27534732081.362614</v>
      </c>
      <c r="L3971" s="444">
        <f t="shared" ca="1" si="177"/>
        <v>-6635870431608.3896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78"/>
        <v>-6635870431608.3896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-27649460131.701622</v>
      </c>
      <c r="L3972" s="444">
        <f t="shared" ca="1" si="177"/>
        <v>-6663519891740.0908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78"/>
        <v>-6663519891740.0908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-27764666215.58371</v>
      </c>
      <c r="L3973" s="444">
        <f t="shared" ca="1" si="177"/>
        <v>-6691284557955.6748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78"/>
        <v>-6691284557955.6748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-27880352324.815311</v>
      </c>
      <c r="L3974" s="444">
        <f t="shared" ca="1" si="177"/>
        <v>-6719164910280.4902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78"/>
        <v>-6719164910280.4902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-27996520459.502041</v>
      </c>
      <c r="L3975" s="444">
        <f t="shared" ca="1" si="177"/>
        <v>-6747161430739.9922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78"/>
        <v>-6747161430739.9922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-28113172628.083302</v>
      </c>
      <c r="L3976" s="444">
        <f t="shared" ca="1" si="177"/>
        <v>-6775274603368.0752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78"/>
        <v>-6775274603368.0752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-28230310847.366978</v>
      </c>
      <c r="L3977" s="444">
        <f t="shared" ca="1" si="177"/>
        <v>-6803504914215.4424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78"/>
        <v>-6803504914215.4424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-28347937142.564342</v>
      </c>
      <c r="L3978" s="444">
        <f t="shared" ca="1" si="177"/>
        <v>-6831852851358.0068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78"/>
        <v>-6831852851358.0068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-28466053547.325027</v>
      </c>
      <c r="L3979" s="444">
        <f t="shared" ca="1" si="177"/>
        <v>-6860318904905.332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78"/>
        <v>-6860318904905.332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-28584662103.772221</v>
      </c>
      <c r="L3980" s="444">
        <f t="shared" ca="1" si="177"/>
        <v>-6888903567009.1045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78"/>
        <v>-6888903567009.1045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-28703764862.537933</v>
      </c>
      <c r="L3981" s="444">
        <f t="shared" ca="1" si="177"/>
        <v>-6917607331871.6426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78"/>
        <v>-6917607331871.6426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-28823363882.798512</v>
      </c>
      <c r="L3982" s="444">
        <f t="shared" ca="1" si="177"/>
        <v>-6946430695754.4414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78"/>
        <v>-6946430695754.4414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-28943461232.310173</v>
      </c>
      <c r="L3983" s="444">
        <f t="shared" ca="1" si="177"/>
        <v>-6975374156986.752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78"/>
        <v>-6975374156986.752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-29064058987.444798</v>
      </c>
      <c r="L3984" s="444">
        <f t="shared" ca="1" si="177"/>
        <v>-7004438215974.1963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78"/>
        <v>-7004438215974.1963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-29185159233.225819</v>
      </c>
      <c r="L3985" s="444">
        <f t="shared" ca="1" si="177"/>
        <v>-7033623375207.4219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78"/>
        <v>-7033623375207.4219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-29306764063.364262</v>
      </c>
      <c r="L3986" s="444">
        <f t="shared" ca="1" si="177"/>
        <v>-7062930139270.7861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78"/>
        <v>-7062930139270.7861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-29428875580.294941</v>
      </c>
      <c r="L3987" s="444">
        <f t="shared" ca="1" si="177"/>
        <v>-7092359014851.0811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78"/>
        <v>-7092359014851.0811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-29551495895.212841</v>
      </c>
      <c r="L3988" s="444">
        <f t="shared" ca="1" si="177"/>
        <v>-7121910510746.2939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78"/>
        <v>-7121910510746.2939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-29674627128.109558</v>
      </c>
      <c r="L3989" s="444">
        <f t="shared" ca="1" si="177"/>
        <v>-7151585137874.4033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78"/>
        <v>-7151585137874.4033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-29798271407.810013</v>
      </c>
      <c r="L3990" s="444">
        <f t="shared" ca="1" si="177"/>
        <v>-7181383409282.2129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78"/>
        <v>-7181383409282.2129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-29922430872.009224</v>
      </c>
      <c r="L3991" s="444">
        <f t="shared" ca="1" si="177"/>
        <v>-7211305840154.2217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78"/>
        <v>-7211305840154.2217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-30047107667.309254</v>
      </c>
      <c r="L3992" s="444">
        <f t="shared" ca="1" si="177"/>
        <v>-7241352947821.5313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78"/>
        <v>-7241352947821.5313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-30172303949.256378</v>
      </c>
      <c r="L3993" s="444">
        <f t="shared" ca="1" si="177"/>
        <v>-7271525251770.7881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78"/>
        <v>-7271525251770.7881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-30298021882.378284</v>
      </c>
      <c r="L3994" s="444">
        <f t="shared" ca="1" si="177"/>
        <v>-7301823273653.166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78"/>
        <v>-7301823273653.166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-30424263640.221523</v>
      </c>
      <c r="L3995" s="444">
        <f t="shared" ca="1" si="177"/>
        <v>-7332247537293.3877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78"/>
        <v>-7332247537293.3877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-30551031405.389118</v>
      </c>
      <c r="L3996" s="444">
        <f t="shared" ca="1" si="177"/>
        <v>-7362798568698.7764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78"/>
        <v>-7362798568698.7764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-30678327369.578232</v>
      </c>
      <c r="L3997" s="444">
        <f t="shared" ca="1" si="177"/>
        <v>-7393476896068.3545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78"/>
        <v>-7393476896068.3545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-30806153733.618137</v>
      </c>
      <c r="L3998" s="444">
        <f t="shared" ca="1" si="177"/>
        <v>-7424283049801.9727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78"/>
        <v>-7424283049801.9727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-30934512707.508213</v>
      </c>
      <c r="L3999" s="444">
        <f t="shared" ca="1" si="177"/>
        <v>-7455217562509.4805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78"/>
        <v>-7455217562509.4805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-31063406510.456169</v>
      </c>
      <c r="L4000" s="444">
        <f t="shared" ca="1" si="177"/>
        <v>-7486280969019.9365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78"/>
        <v>-7486280969019.9365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-31192837370.916401</v>
      </c>
      <c r="L4001" s="444">
        <f t="shared" ca="1" si="177"/>
        <v>-7517473806390.8525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78"/>
        <v>-7517473806390.8525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-31322807526.628551</v>
      </c>
      <c r="L4002" s="444">
        <f t="shared" ca="1" si="177"/>
        <v>-7548796613917.4814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78"/>
        <v>-7548796613917.4814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-31453319224.65617</v>
      </c>
      <c r="L4003" s="444">
        <f t="shared" ca="1" si="177"/>
        <v>-7580249933142.1377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78"/>
        <v>-7580249933142.1377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-31584374721.425579</v>
      </c>
      <c r="L4004" s="444">
        <f t="shared" ca="1" si="177"/>
        <v>-7611834307863.5635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78"/>
        <v>-7611834307863.5635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-31715976282.764843</v>
      </c>
      <c r="L4005" s="444">
        <f t="shared" ca="1" si="177"/>
        <v>-7643550284146.3281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78"/>
        <v>-7643550284146.3281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-31848126183.943039</v>
      </c>
      <c r="L4006" s="444">
        <f t="shared" ca="1" si="177"/>
        <v>-7675398410330.2715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78"/>
        <v>-7675398410330.2715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-31980826709.709465</v>
      </c>
      <c r="L4007" s="444">
        <f t="shared" ca="1" si="177"/>
        <v>-7707379237039.9805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78"/>
        <v>-7707379237039.9805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-32114080154.333252</v>
      </c>
      <c r="L4008" s="444">
        <f t="shared" ca="1" si="177"/>
        <v>-7739493317194.3135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78"/>
        <v>-7739493317194.3135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-32247888821.642971</v>
      </c>
      <c r="L4009" s="444">
        <f t="shared" ca="1" si="177"/>
        <v>-7771741206015.9561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78"/>
        <v>-7771741206015.9561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-32382255025.066483</v>
      </c>
      <c r="L4010" s="444">
        <f t="shared" ca="1" si="177"/>
        <v>-7804123461041.0225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78"/>
        <v>-7804123461041.0225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-32517181087.670925</v>
      </c>
      <c r="L4011" s="444">
        <f t="shared" ca="1" si="177"/>
        <v>-7836640642128.6934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78"/>
        <v>-7836640642128.6934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-32652669342.202888</v>
      </c>
      <c r="L4012" s="444">
        <f t="shared" ca="1" si="177"/>
        <v>-7869293311470.8965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78"/>
        <v>-7869293311470.8965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-32788722131.128731</v>
      </c>
      <c r="L4013" s="444">
        <f t="shared" ca="1" si="177"/>
        <v>-7902082033602.0254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78"/>
        <v>-7902082033602.0254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-32925341806.675106</v>
      </c>
      <c r="L4014" s="444">
        <f t="shared" ca="1" si="177"/>
        <v>-7935007375408.7002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78"/>
        <v>-7935007375408.7002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-33062530730.869579</v>
      </c>
      <c r="L4015" s="444">
        <f t="shared" ca="1" si="177"/>
        <v>-7968069906139.5693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78"/>
        <v>-7968069906139.5693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-33200291275.581539</v>
      </c>
      <c r="L4016" s="444">
        <f t="shared" ca="1" si="177"/>
        <v>-8001270197415.1504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78"/>
        <v>-8001270197415.1504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-33338625822.563126</v>
      </c>
      <c r="L4017" s="444">
        <f t="shared" ca="1" si="177"/>
        <v>-8034608823237.7139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78"/>
        <v>-8034608823237.7139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-33477536763.490479</v>
      </c>
      <c r="L4018" s="444">
        <f t="shared" ca="1" si="177"/>
        <v>-8068086360001.2041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78"/>
        <v>-8068086360001.2041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-33617026500.005013</v>
      </c>
      <c r="L4019" s="444">
        <f t="shared" ca="1" si="177"/>
        <v>-8101703386501.209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78"/>
        <v>-8101703386501.209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-33757097443.755035</v>
      </c>
      <c r="L4020" s="444">
        <f t="shared" ca="1" si="177"/>
        <v>-8135460483944.9639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78"/>
        <v>-8135460483944.9639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-33897752016.437347</v>
      </c>
      <c r="L4021" s="444">
        <f t="shared" ca="1" si="177"/>
        <v>-8169358235961.4014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78"/>
        <v>-8169358235961.4014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-34038992649.839169</v>
      </c>
      <c r="L4022" s="444">
        <f t="shared" ca="1" si="177"/>
        <v>-8203397228611.2402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78"/>
        <v>-8203397228611.2402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-34180821785.880169</v>
      </c>
      <c r="L4023" s="444">
        <f t="shared" ca="1" si="177"/>
        <v>-8237578050397.1201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78"/>
        <v>-8237578050397.1201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-34323241876.654667</v>
      </c>
      <c r="L4024" s="444">
        <f t="shared" ca="1" si="177"/>
        <v>-8271901292273.7744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78"/>
        <v>-8271901292273.7744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-34466255384.47406</v>
      </c>
      <c r="L4025" s="444">
        <f t="shared" ca="1" si="177"/>
        <v>-8306367547658.248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78"/>
        <v>-8306367547658.248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-34609864781.909363</v>
      </c>
      <c r="L4026" s="444">
        <f t="shared" ca="1" si="177"/>
        <v>-8340977412440.1572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78"/>
        <v>-8340977412440.1572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-34754072551.833984</v>
      </c>
      <c r="L4027" s="444">
        <f t="shared" ca="1" si="177"/>
        <v>-8375731484991.9912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78"/>
        <v>-8375731484991.9912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-34898881187.466629</v>
      </c>
      <c r="L4028" s="444">
        <f t="shared" ca="1" si="177"/>
        <v>-8410630366179.458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78"/>
        <v>-8410630366179.458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-35044293192.414406</v>
      </c>
      <c r="L4029" s="444">
        <f t="shared" ca="1" si="177"/>
        <v>-8445674659371.8721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78"/>
        <v>-8445674659371.8721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-35190311080.716133</v>
      </c>
      <c r="L4030" s="444">
        <f t="shared" ca="1" si="177"/>
        <v>-8480864970452.5879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78"/>
        <v>-8480864970452.5879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-35336937376.88578</v>
      </c>
      <c r="L4031" s="444">
        <f t="shared" ca="1" si="177"/>
        <v>-8516201907829.4736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78"/>
        <v>-8516201907829.4736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-35484174615.956139</v>
      </c>
      <c r="L4032" s="444">
        <f t="shared" ca="1" si="177"/>
        <v>-8551686082445.4297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78"/>
        <v>-8551686082445.4297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-35632025343.522621</v>
      </c>
      <c r="L4033" s="444">
        <f t="shared" ca="1" si="177"/>
        <v>-8587318107788.9521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78"/>
        <v>-8587318107788.9521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-35780492115.787292</v>
      </c>
      <c r="L4034" s="444">
        <f t="shared" ca="1" si="177"/>
        <v>-8623098599904.7393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78"/>
        <v>-8623098599904.7393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-35929577499.603081</v>
      </c>
      <c r="L4035" s="444">
        <f t="shared" ca="1" si="177"/>
        <v>-8659028177404.3428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78"/>
        <v>-8659028177404.3428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-36079284072.518097</v>
      </c>
      <c r="L4036" s="444">
        <f t="shared" ca="1" si="177"/>
        <v>-8695107461476.8613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78"/>
        <v>-8695107461476.8613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-36229614422.820251</v>
      </c>
      <c r="L4037" s="444">
        <f t="shared" ca="1" si="177"/>
        <v>-8731337075899.6816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78"/>
        <v>-8731337075899.6816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-36380571149.582008</v>
      </c>
      <c r="L4038" s="444">
        <f t="shared" ca="1" si="177"/>
        <v>-8767717647049.2637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78"/>
        <v>-8767717647049.2637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-36532156862.705261</v>
      </c>
      <c r="L4039" s="444">
        <f t="shared" ca="1" si="177"/>
        <v>-8804249803911.9688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78"/>
        <v>-8804249803911.9688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-36684374182.966537</v>
      </c>
      <c r="L4040" s="444">
        <f t="shared" ca="1" si="177"/>
        <v>-8840934178094.9355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78"/>
        <v>-8840934178094.9355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-36837225742.062233</v>
      </c>
      <c r="L4041" s="444">
        <f t="shared" ca="1" si="177"/>
        <v>-8877771403836.998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78"/>
        <v>-8877771403836.998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-36990714182.65416</v>
      </c>
      <c r="L4042" s="444">
        <f t="shared" ca="1" si="177"/>
        <v>-8914762118019.6523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78"/>
        <v>-8914762118019.6523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-37144842158.415215</v>
      </c>
      <c r="L4043" s="444">
        <f t="shared" ca="1" si="177"/>
        <v>-8951906960178.0684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78"/>
        <v>-8951906960178.0684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-37299612334.075287</v>
      </c>
      <c r="L4044" s="444">
        <f t="shared" ca="1" si="177"/>
        <v>-8989206572512.1445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78"/>
        <v>-8989206572512.1445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-37455027385.46727</v>
      </c>
      <c r="L4045" s="444">
        <f t="shared" ca="1" si="177"/>
        <v>-9026661599897.6113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78"/>
        <v>-9026661599897.6113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-37611089999.57338</v>
      </c>
      <c r="L4046" s="444">
        <f t="shared" ca="1" si="177"/>
        <v>-9064272689897.1855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78"/>
        <v>-9064272689897.1855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-37767802874.571609</v>
      </c>
      <c r="L4047" s="444">
        <f t="shared" ca="1" si="177"/>
        <v>-9102040492771.7578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78"/>
        <v>-9102040492771.7578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-37925168719.882324</v>
      </c>
      <c r="L4048" s="444">
        <f t="shared" ca="1" si="177"/>
        <v>-9139965661491.6406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78"/>
        <v>-9139965661491.6406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-38083190256.215172</v>
      </c>
      <c r="L4049" s="444">
        <f t="shared" ca="1" si="177"/>
        <v>-9178048851747.8555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78"/>
        <v>-9178048851747.8555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-38241870215.616066</v>
      </c>
      <c r="L4050" s="444">
        <f t="shared" ca="1" si="177"/>
        <v>-9216290721963.4707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78"/>
        <v>-9216290721963.4707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-38401211341.514458</v>
      </c>
      <c r="L4051" s="444">
        <f t="shared" ca="1" si="177"/>
        <v>-9254691933304.9844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78"/>
        <v>-9254691933304.9844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-38561216388.770767</v>
      </c>
      <c r="L4052" s="444">
        <f t="shared" ca="1" si="177"/>
        <v>-9293253149693.7559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78"/>
        <v>-9293253149693.7559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-38721888123.723984</v>
      </c>
      <c r="L4053" s="444">
        <f t="shared" ca="1" si="177"/>
        <v>-9331975037817.4805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78"/>
        <v>-9331975037817.4805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-38883229324.239502</v>
      </c>
      <c r="L4054" s="444">
        <f t="shared" ca="1" si="177"/>
        <v>-9370858267141.7207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78"/>
        <v>-9370858267141.7207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-39045242779.757172</v>
      </c>
      <c r="L4055" s="444">
        <f t="shared" ca="1" si="177"/>
        <v>-9409903509921.4785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78"/>
        <v>-9409903509921.4785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-39207931291.339493</v>
      </c>
      <c r="L4056" s="444">
        <f t="shared" ca="1" si="177"/>
        <v>-9449111441212.8184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78"/>
        <v>-9449111441212.8184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-39371297671.720078</v>
      </c>
      <c r="L4057" s="444">
        <f t="shared" ca="1" si="177"/>
        <v>-9488482738884.5391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78"/>
        <v>-9488482738884.5391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-39535344745.352249</v>
      </c>
      <c r="L4058" s="444">
        <f t="shared" ca="1" si="177"/>
        <v>-9528018083629.8906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78"/>
        <v>-9528018083629.8906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-39700075348.457878</v>
      </c>
      <c r="L4059" s="444">
        <f t="shared" ca="1" si="177"/>
        <v>-9567718158978.3477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78"/>
        <v>-9567718158978.3477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-39865492329.076447</v>
      </c>
      <c r="L4060" s="444">
        <f t="shared" ca="1" si="177"/>
        <v>-9607583651307.4238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78"/>
        <v>-9607583651307.4238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-40031598547.114265</v>
      </c>
      <c r="L4061" s="444">
        <f t="shared" ca="1" si="177"/>
        <v>-9647615249854.5391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78"/>
        <v>-9647615249854.5391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-40198396874.393913</v>
      </c>
      <c r="L4062" s="444">
        <f t="shared" ca="1" si="177"/>
        <v>-9687813646728.9336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78"/>
        <v>-9687813646728.9336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-40365890194.703888</v>
      </c>
      <c r="L4063" s="444">
        <f t="shared" ca="1" si="177"/>
        <v>-9728179536923.6367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78"/>
        <v>-9728179536923.6367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-40534081403.848488</v>
      </c>
      <c r="L4064" s="444">
        <f t="shared" ca="1" si="177"/>
        <v>-9768713618327.4844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78"/>
        <v>-9768713618327.4844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-40702973409.697853</v>
      </c>
      <c r="L4065" s="444">
        <f t="shared" ca="1" si="177"/>
        <v>-9809416591737.1816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78"/>
        <v>-9809416591737.1816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-40872569132.238258</v>
      </c>
      <c r="L4066" s="444">
        <f t="shared" ca="1" si="177"/>
        <v>-9850289160869.4199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78"/>
        <v>-9850289160869.4199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-41042871503.622581</v>
      </c>
      <c r="L4067" s="444">
        <f t="shared" ca="1" si="177"/>
        <v>-9891332032373.043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78"/>
        <v>-9891332032373.043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-41213883468.221008</v>
      </c>
      <c r="L4068" s="444">
        <f t="shared" ca="1" si="177"/>
        <v>-9932545915841.2637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78"/>
        <v>-9932545915841.2637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-41385607982.671928</v>
      </c>
      <c r="L4069" s="444">
        <f t="shared" ca="1" si="177"/>
        <v>-9973931523823.9355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78"/>
        <v>-9973931523823.9355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-41558048015.933067</v>
      </c>
      <c r="L4070" s="444">
        <f t="shared" ca="1" si="177"/>
        <v>-10015489571839.869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78"/>
        <v>-10015489571839.869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-41731206549.332787</v>
      </c>
      <c r="L4071" s="444">
        <f t="shared" ca="1" si="177"/>
        <v>-10057220778389.201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78"/>
        <v>-10057220778389.201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-41905086576.621674</v>
      </c>
      <c r="L4072" s="444">
        <f t="shared" ca="1" si="177"/>
        <v>-10099125864965.822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78"/>
        <v>-10099125864965.822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-42079691104.024261</v>
      </c>
      <c r="L4073" s="444">
        <f t="shared" ca="1" si="177"/>
        <v>-10141205556069.846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78"/>
        <v>-10141205556069.846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-42255023150.291023</v>
      </c>
      <c r="L4074" s="444">
        <f t="shared" ca="1" si="177"/>
        <v>-10183460579220.137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78"/>
        <v>-10183460579220.137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-42431085746.750572</v>
      </c>
      <c r="L4075" s="444">
        <f t="shared" ca="1" si="177"/>
        <v>-10225891664966.887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78"/>
        <v>-10225891664966.887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-42607881937.36203</v>
      </c>
      <c r="L4076" s="444">
        <f t="shared" ca="1" si="177"/>
        <v>-10268499546904.248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78"/>
        <v>-10268499546904.248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-42785414778.7677</v>
      </c>
      <c r="L4077" s="444">
        <f t="shared" ca="1" si="177"/>
        <v>-10311284961683.016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78"/>
        <v>-10311284961683.016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-42963687340.345901</v>
      </c>
      <c r="L4078" s="444">
        <f t="shared" ca="1" si="177"/>
        <v>-10354248649023.361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78"/>
        <v>-10354248649023.361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-43142702704.264008</v>
      </c>
      <c r="L4079" s="444">
        <f t="shared" ca="1" si="177"/>
        <v>-10397391351727.625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78"/>
        <v>-10397391351727.625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-43322463965.531769</v>
      </c>
      <c r="L4080" s="444">
        <f t="shared" ca="1" si="177"/>
        <v>-10440713815693.156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78"/>
        <v>-10440713815693.156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-43502974232.054817</v>
      </c>
      <c r="L4081" s="444">
        <f t="shared" ca="1" si="177"/>
        <v>-10484216789925.211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78"/>
        <v>-10484216789925.211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-43684236624.688377</v>
      </c>
      <c r="L4082" s="444">
        <f t="shared" ca="1" si="177"/>
        <v>-10527901026549.898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78"/>
        <v>-10527901026549.898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-43866254277.291245</v>
      </c>
      <c r="L4083" s="444">
        <f t="shared" ca="1" si="177"/>
        <v>-10571767280827.189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78"/>
        <v>-10571767280827.189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-44049030336.779953</v>
      </c>
      <c r="L4084" s="444">
        <f t="shared" ca="1" si="177"/>
        <v>-10615816311163.969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78"/>
        <v>-10615816311163.969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-44232567963.183205</v>
      </c>
      <c r="L4085" s="444">
        <f t="shared" ca="1" si="177"/>
        <v>-10660048879127.152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78"/>
        <v>-10660048879127.152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-44416870329.696465</v>
      </c>
      <c r="L4086" s="444">
        <f t="shared" ca="1" si="177"/>
        <v>-10704465749456.85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78"/>
        <v>-10704465749456.85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-44601940622.73687</v>
      </c>
      <c r="L4087" s="444">
        <f t="shared" ca="1" si="177"/>
        <v>-10749067690079.586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78"/>
        <v>-10749067690079.586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-44787782041.998276</v>
      </c>
      <c r="L4088" s="444">
        <f t="shared" ref="L4088:L4342" ca="1" si="182">I4088-J4088+K4088</f>
        <v>-10793855472121.584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83">L4088</f>
        <v>-10793855472121.584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-44974397800.506599</v>
      </c>
      <c r="L4089" s="444">
        <f t="shared" ca="1" si="182"/>
        <v>-10838829869922.09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83"/>
        <v>-10838829869922.09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-45161791124.675377</v>
      </c>
      <c r="L4090" s="444">
        <f t="shared" ca="1" si="182"/>
        <v>-10883991661046.766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83"/>
        <v>-10883991661046.766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-45349965254.361526</v>
      </c>
      <c r="L4091" s="444">
        <f t="shared" ca="1" si="182"/>
        <v>-10929341626301.127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83"/>
        <v>-10929341626301.127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-45538923442.921364</v>
      </c>
      <c r="L4092" s="444">
        <f t="shared" ca="1" si="182"/>
        <v>-10974880549744.049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83"/>
        <v>-10974880549744.049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-45728668957.266869</v>
      </c>
      <c r="L4093" s="444">
        <f t="shared" ca="1" si="182"/>
        <v>-11020609218701.316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83"/>
        <v>-11020609218701.316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-45919205077.92215</v>
      </c>
      <c r="L4094" s="444">
        <f t="shared" ca="1" si="182"/>
        <v>-11066528423779.238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83"/>
        <v>-11066528423779.238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-46110535099.080162</v>
      </c>
      <c r="L4095" s="444">
        <f t="shared" ca="1" si="182"/>
        <v>-11112638958878.318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83"/>
        <v>-11112638958878.318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-46302662328.65966</v>
      </c>
      <c r="L4096" s="444">
        <f t="shared" ca="1" si="182"/>
        <v>-11158941621206.979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83"/>
        <v>-11158941621206.979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-46495590088.362411</v>
      </c>
      <c r="L4097" s="444">
        <f t="shared" ca="1" si="182"/>
        <v>-11205437211295.342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83"/>
        <v>-11205437211295.342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-46689321713.730591</v>
      </c>
      <c r="L4098" s="444">
        <f t="shared" ca="1" si="182"/>
        <v>-11252126533009.072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83"/>
        <v>-11252126533009.072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-46883860554.204468</v>
      </c>
      <c r="L4099" s="444">
        <f t="shared" ca="1" si="182"/>
        <v>-11299010393563.277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83"/>
        <v>-11299010393563.277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-47079209973.180321</v>
      </c>
      <c r="L4100" s="444">
        <f t="shared" ca="1" si="182"/>
        <v>-11346089603536.457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83"/>
        <v>-11346089603536.457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-47275373348.068573</v>
      </c>
      <c r="L4101" s="444">
        <f t="shared" ca="1" si="182"/>
        <v>-11393364976884.525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83"/>
        <v>-11393364976884.525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-47472354070.352188</v>
      </c>
      <c r="L4102" s="444">
        <f t="shared" ca="1" si="182"/>
        <v>-11440837330954.877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83"/>
        <v>-11440837330954.877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-47670155545.645317</v>
      </c>
      <c r="L4103" s="444">
        <f t="shared" ca="1" si="182"/>
        <v>-11488507486500.521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83"/>
        <v>-11488507486500.521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-47868781193.752174</v>
      </c>
      <c r="L4104" s="444">
        <f t="shared" ca="1" si="182"/>
        <v>-11536376267694.273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83"/>
        <v>-11536376267694.273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-48068234448.726135</v>
      </c>
      <c r="L4105" s="444">
        <f t="shared" ca="1" si="182"/>
        <v>-11584444502143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83"/>
        <v>-11584444502143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-48268518758.929169</v>
      </c>
      <c r="L4106" s="444">
        <f t="shared" ca="1" si="182"/>
        <v>-11632713020901.93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83"/>
        <v>-11632713020901.93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-48469637587.09137</v>
      </c>
      <c r="L4107" s="444">
        <f t="shared" ca="1" si="182"/>
        <v>-11681182658489.021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83"/>
        <v>-11681182658489.021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-48671594410.370926</v>
      </c>
      <c r="L4108" s="444">
        <f t="shared" ca="1" si="182"/>
        <v>-11729854252899.393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83"/>
        <v>-11729854252899.393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-48874392720.414139</v>
      </c>
      <c r="L4109" s="444">
        <f t="shared" ca="1" si="182"/>
        <v>-11778728645619.807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83"/>
        <v>-11778728645619.807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-49078036023.415863</v>
      </c>
      <c r="L4110" s="444">
        <f t="shared" ca="1" si="182"/>
        <v>-11827806681643.223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83"/>
        <v>-11827806681643.223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-49282527840.180092</v>
      </c>
      <c r="L4111" s="444">
        <f t="shared" ca="1" si="182"/>
        <v>-11877089209483.402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83"/>
        <v>-11877089209483.402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-49487871706.18084</v>
      </c>
      <c r="L4112" s="444">
        <f t="shared" ca="1" si="182"/>
        <v>-11926577081189.584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83"/>
        <v>-11926577081189.584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-49694071171.623268</v>
      </c>
      <c r="L4113" s="444">
        <f t="shared" ca="1" si="182"/>
        <v>-11976271152361.207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83"/>
        <v>-11976271152361.207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-49901129801.505028</v>
      </c>
      <c r="L4114" s="444">
        <f t="shared" ca="1" si="182"/>
        <v>-12026172282162.713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83"/>
        <v>-12026172282162.713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-50109051175.677971</v>
      </c>
      <c r="L4115" s="444">
        <f t="shared" ca="1" si="182"/>
        <v>-12076281333338.391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83"/>
        <v>-12076281333338.391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-50317838888.909958</v>
      </c>
      <c r="L4116" s="444">
        <f t="shared" ca="1" si="182"/>
        <v>-12126599172227.301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83"/>
        <v>-12126599172227.301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-50527496550.947083</v>
      </c>
      <c r="L4117" s="444">
        <f t="shared" ca="1" si="182"/>
        <v>-12177126668778.248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83"/>
        <v>-12177126668778.248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-50738027786.576035</v>
      </c>
      <c r="L4118" s="444">
        <f t="shared" ca="1" si="182"/>
        <v>-12227864696564.824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83"/>
        <v>-12227864696564.824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-50949436235.686768</v>
      </c>
      <c r="L4119" s="444">
        <f t="shared" ca="1" si="182"/>
        <v>-12278814132800.512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83"/>
        <v>-12278814132800.512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-51161725553.335464</v>
      </c>
      <c r="L4120" s="444">
        <f t="shared" ca="1" si="182"/>
        <v>-12329975858353.848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83"/>
        <v>-12329975858353.848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-51374899409.807701</v>
      </c>
      <c r="L4121" s="444">
        <f t="shared" ca="1" si="182"/>
        <v>-12381350757763.656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83"/>
        <v>-12381350757763.656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-51588961490.6819</v>
      </c>
      <c r="L4122" s="444">
        <f t="shared" ca="1" si="182"/>
        <v>-12432939719254.338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83"/>
        <v>-12432939719254.338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-51803915496.893074</v>
      </c>
      <c r="L4123" s="444">
        <f t="shared" ca="1" si="182"/>
        <v>-12484743634751.23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83"/>
        <v>-12484743634751.23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-52019765144.796791</v>
      </c>
      <c r="L4124" s="444">
        <f t="shared" ca="1" si="182"/>
        <v>-12536763399896.027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83"/>
        <v>-12536763399896.027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-52236514166.233444</v>
      </c>
      <c r="L4125" s="444">
        <f t="shared" ca="1" si="182"/>
        <v>-12588999914062.262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83"/>
        <v>-12588999914062.262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-52454166308.592758</v>
      </c>
      <c r="L4126" s="444">
        <f t="shared" ca="1" si="182"/>
        <v>-12641454080370.854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83"/>
        <v>-12641454080370.854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-52672725334.878555</v>
      </c>
      <c r="L4127" s="444">
        <f t="shared" ca="1" si="182"/>
        <v>-12694126805705.732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83"/>
        <v>-12694126805705.732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-52892195023.773888</v>
      </c>
      <c r="L4128" s="444">
        <f t="shared" ca="1" si="182"/>
        <v>-12747019000729.506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83"/>
        <v>-12747019000729.506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-53112579169.706276</v>
      </c>
      <c r="L4129" s="444">
        <f t="shared" ca="1" si="182"/>
        <v>-12800131579899.213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83"/>
        <v>-12800131579899.213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-53333881582.913383</v>
      </c>
      <c r="L4130" s="444">
        <f t="shared" ca="1" si="182"/>
        <v>-12853465461482.127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83"/>
        <v>-12853465461482.127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-53556106089.508865</v>
      </c>
      <c r="L4131" s="444">
        <f t="shared" ca="1" si="182"/>
        <v>-12907021567571.637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83"/>
        <v>-12907021567571.637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-53779256531.548485</v>
      </c>
      <c r="L4132" s="444">
        <f t="shared" ca="1" si="182"/>
        <v>-12960800824103.186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83"/>
        <v>-12960800824103.186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-54003336767.096603</v>
      </c>
      <c r="L4133" s="444">
        <f t="shared" ca="1" si="182"/>
        <v>-13014804160870.281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83"/>
        <v>-13014804160870.281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-54228350670.292839</v>
      </c>
      <c r="L4134" s="444">
        <f t="shared" ca="1" si="182"/>
        <v>-13069032511540.574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83"/>
        <v>-13069032511540.574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-54454302131.41906</v>
      </c>
      <c r="L4135" s="444">
        <f t="shared" ca="1" si="182"/>
        <v>-13123486813671.994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83"/>
        <v>-13123486813671.994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-54681195056.966644</v>
      </c>
      <c r="L4136" s="444">
        <f t="shared" ca="1" si="182"/>
        <v>-13178168008728.961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83"/>
        <v>-13178168008728.961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-54909033369.704002</v>
      </c>
      <c r="L4137" s="444">
        <f t="shared" ca="1" si="182"/>
        <v>-13233077042098.664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83"/>
        <v>-13233077042098.664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-55137821008.744431</v>
      </c>
      <c r="L4138" s="444">
        <f t="shared" ca="1" si="182"/>
        <v>-13288214863107.408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83"/>
        <v>-13288214863107.408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-55367561929.614197</v>
      </c>
      <c r="L4139" s="444">
        <f t="shared" ca="1" si="182"/>
        <v>-13343582425037.021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83"/>
        <v>-13343582425037.021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-55598260104.320923</v>
      </c>
      <c r="L4140" s="444">
        <f t="shared" ca="1" si="182"/>
        <v>-13399180685141.342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83"/>
        <v>-13399180685141.342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-55829919521.422256</v>
      </c>
      <c r="L4141" s="444">
        <f t="shared" ca="1" si="182"/>
        <v>-13455010604662.764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83"/>
        <v>-13455010604662.764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-56062544186.094849</v>
      </c>
      <c r="L4142" s="444">
        <f t="shared" ca="1" si="182"/>
        <v>-13511073148848.859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83"/>
        <v>-13511073148848.859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-56296138120.203583</v>
      </c>
      <c r="L4143" s="444">
        <f t="shared" ca="1" si="182"/>
        <v>-13567369286969.063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83"/>
        <v>-13567369286969.063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-56530705362.371094</v>
      </c>
      <c r="L4144" s="444">
        <f t="shared" ca="1" si="182"/>
        <v>-13623899992331.434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83"/>
        <v>-13623899992331.434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-56766249968.047638</v>
      </c>
      <c r="L4145" s="444">
        <f t="shared" ca="1" si="182"/>
        <v>-13680666242299.48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83"/>
        <v>-13680666242299.48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-57002776009.581169</v>
      </c>
      <c r="L4146" s="444">
        <f t="shared" ca="1" si="182"/>
        <v>-13737669018309.063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83"/>
        <v>-13737669018309.063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-57240287576.287766</v>
      </c>
      <c r="L4147" s="444">
        <f t="shared" ca="1" si="182"/>
        <v>-13794909305885.35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83"/>
        <v>-13794909305885.35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-57478788774.522278</v>
      </c>
      <c r="L4148" s="444">
        <f t="shared" ca="1" si="182"/>
        <v>-13852388094659.871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83"/>
        <v>-13852388094659.871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-57718283727.749451</v>
      </c>
      <c r="L4149" s="444">
        <f t="shared" ca="1" si="182"/>
        <v>-13910106378387.621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83"/>
        <v>-13910106378387.621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-57958776576.615097</v>
      </c>
      <c r="L4150" s="444">
        <f t="shared" ca="1" si="182"/>
        <v>-13968065154964.236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83"/>
        <v>-13968065154964.236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-58200271479.017647</v>
      </c>
      <c r="L4151" s="444">
        <f t="shared" ca="1" si="182"/>
        <v>-14026265426443.254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83"/>
        <v>-14026265426443.254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-58442772610.180214</v>
      </c>
      <c r="L4152" s="444">
        <f t="shared" ca="1" si="182"/>
        <v>-14084708199053.434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83"/>
        <v>-14084708199053.434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-58686284162.722633</v>
      </c>
      <c r="L4153" s="444">
        <f t="shared" ca="1" si="182"/>
        <v>-14143394483216.156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83"/>
        <v>-14143394483216.156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-58930810346.733986</v>
      </c>
      <c r="L4154" s="444">
        <f t="shared" ca="1" si="182"/>
        <v>-14202325293562.891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83"/>
        <v>-14202325293562.891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-59176355389.845383</v>
      </c>
      <c r="L4155" s="444">
        <f t="shared" ca="1" si="182"/>
        <v>-14261501648952.736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83"/>
        <v>-14261501648952.736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-59422923537.30307</v>
      </c>
      <c r="L4156" s="444">
        <f t="shared" ca="1" si="182"/>
        <v>-14320924572490.039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83"/>
        <v>-14320924572490.039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-59670519052.041817</v>
      </c>
      <c r="L4157" s="444">
        <f t="shared" ca="1" si="182"/>
        <v>-14380595091542.08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83"/>
        <v>-14380595091542.08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-59919146214.758667</v>
      </c>
      <c r="L4158" s="444">
        <f t="shared" ca="1" si="182"/>
        <v>-14440514237756.838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83"/>
        <v>-14440514237756.838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-60168809323.986824</v>
      </c>
      <c r="L4159" s="444">
        <f t="shared" ca="1" si="182"/>
        <v>-14500683047080.824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83"/>
        <v>-14500683047080.824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-60419512696.170097</v>
      </c>
      <c r="L4160" s="444">
        <f t="shared" ca="1" si="182"/>
        <v>-14561102559776.994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83"/>
        <v>-14561102559776.994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-60671260665.737473</v>
      </c>
      <c r="L4161" s="444">
        <f t="shared" ca="1" si="182"/>
        <v>-14621773820442.732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83"/>
        <v>-14621773820442.732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-60924057585.178047</v>
      </c>
      <c r="L4162" s="444">
        <f t="shared" ca="1" si="182"/>
        <v>-14682697878027.91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83"/>
        <v>-14682697878027.91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-61177907825.116295</v>
      </c>
      <c r="L4163" s="444">
        <f t="shared" ca="1" si="182"/>
        <v>-14743875785853.027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83"/>
        <v>-14743875785853.027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-61432815774.387619</v>
      </c>
      <c r="L4164" s="444">
        <f t="shared" ca="1" si="182"/>
        <v>-14805308601627.414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83"/>
        <v>-14805308601627.414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-61688785840.114235</v>
      </c>
      <c r="L4165" s="444">
        <f t="shared" ca="1" si="182"/>
        <v>-14866997387467.527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83"/>
        <v>-14866997387467.527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-61945822447.781372</v>
      </c>
      <c r="L4166" s="444">
        <f t="shared" ca="1" si="182"/>
        <v>-14928943209915.309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83"/>
        <v>-14928943209915.309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-62203930041.313789</v>
      </c>
      <c r="L4167" s="444">
        <f t="shared" ca="1" si="182"/>
        <v>-14991147139956.623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83"/>
        <v>-14991147139956.623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-62463113083.152596</v>
      </c>
      <c r="L4168" s="444">
        <f t="shared" ca="1" si="182"/>
        <v>-15053610253039.775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83"/>
        <v>-15053610253039.775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-62723376054.332397</v>
      </c>
      <c r="L4169" s="444">
        <f t="shared" ca="1" si="182"/>
        <v>-15116333629094.107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83"/>
        <v>-15116333629094.107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-62984723454.558769</v>
      </c>
      <c r="L4170" s="444">
        <f t="shared" ca="1" si="182"/>
        <v>-15179318352548.666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83"/>
        <v>-15179318352548.666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-63247159802.286102</v>
      </c>
      <c r="L4171" s="444">
        <f t="shared" ca="1" si="182"/>
        <v>-15242565512350.951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83"/>
        <v>-15242565512350.951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-63510689634.795639</v>
      </c>
      <c r="L4172" s="444">
        <f t="shared" ca="1" si="182"/>
        <v>-15306076201985.746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83"/>
        <v>-15306076201985.746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-63775317508.273941</v>
      </c>
      <c r="L4173" s="444">
        <f t="shared" ca="1" si="182"/>
        <v>-15369851519494.02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83"/>
        <v>-15369851519494.02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-64041047997.891747</v>
      </c>
      <c r="L4174" s="444">
        <f t="shared" ca="1" si="182"/>
        <v>-15433892567491.912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83"/>
        <v>-15433892567491.912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-64307885697.882965</v>
      </c>
      <c r="L4175" s="444">
        <f t="shared" ca="1" si="182"/>
        <v>-15498200453189.795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83"/>
        <v>-15498200453189.795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-64575835221.624146</v>
      </c>
      <c r="L4176" s="444">
        <f t="shared" ca="1" si="182"/>
        <v>-15562776288411.42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83"/>
        <v>-15562776288411.42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-64844901201.714249</v>
      </c>
      <c r="L4177" s="444">
        <f t="shared" ca="1" si="182"/>
        <v>-15627621189613.135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83"/>
        <v>-15627621189613.135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-65115088290.054726</v>
      </c>
      <c r="L4178" s="444">
        <f t="shared" ca="1" si="182"/>
        <v>-15692736277903.189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83"/>
        <v>-15692736277903.189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-65386401157.929962</v>
      </c>
      <c r="L4179" s="444">
        <f t="shared" ca="1" si="182"/>
        <v>-15758122679061.119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83"/>
        <v>-15758122679061.119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-65658844496.088005</v>
      </c>
      <c r="L4180" s="444">
        <f t="shared" ca="1" si="182"/>
        <v>-15823781523557.207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83"/>
        <v>-15823781523557.207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-65932423014.821693</v>
      </c>
      <c r="L4181" s="444">
        <f t="shared" ca="1" si="182"/>
        <v>-15889713946572.029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83"/>
        <v>-15889713946572.029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-66207141444.050117</v>
      </c>
      <c r="L4182" s="444">
        <f t="shared" ca="1" si="182"/>
        <v>-15955921088016.08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83"/>
        <v>-15955921088016.08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-66483004533.40033</v>
      </c>
      <c r="L4183" s="444">
        <f t="shared" ca="1" si="182"/>
        <v>-16022404092549.48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83"/>
        <v>-16022404092549.48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-66760017052.289497</v>
      </c>
      <c r="L4184" s="444">
        <f t="shared" ca="1" si="182"/>
        <v>-16089164109601.77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83"/>
        <v>-16089164109601.77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-67038183790.00737</v>
      </c>
      <c r="L4185" s="444">
        <f t="shared" ca="1" si="182"/>
        <v>-16156202293391.777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83"/>
        <v>-16156202293391.777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-67317509555.799065</v>
      </c>
      <c r="L4186" s="444">
        <f t="shared" ca="1" si="182"/>
        <v>-16223519802947.576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83"/>
        <v>-16223519802947.576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-67597999178.948242</v>
      </c>
      <c r="L4187" s="444">
        <f t="shared" ca="1" si="182"/>
        <v>-16291117802126.523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83"/>
        <v>-16291117802126.523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-67879657508.860512</v>
      </c>
      <c r="L4188" s="444">
        <f t="shared" ca="1" si="182"/>
        <v>-16358997459635.385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83"/>
        <v>-16358997459635.385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-68162489415.14743</v>
      </c>
      <c r="L4189" s="444">
        <f t="shared" ca="1" si="182"/>
        <v>-16427159949050.531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83"/>
        <v>-16427159949050.531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-68446499787.710548</v>
      </c>
      <c r="L4190" s="444">
        <f t="shared" ca="1" si="182"/>
        <v>-16495606448838.242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83"/>
        <v>-16495606448838.242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-68731693536.826004</v>
      </c>
      <c r="L4191" s="444">
        <f t="shared" ca="1" si="182"/>
        <v>-16564338142375.068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83"/>
        <v>-16564338142375.068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-69018075593.229446</v>
      </c>
      <c r="L4192" s="444">
        <f t="shared" ca="1" si="182"/>
        <v>-16633356217968.297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83"/>
        <v>-16633356217968.297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-69305650908.201248</v>
      </c>
      <c r="L4193" s="444">
        <f t="shared" ca="1" si="182"/>
        <v>-16702661868876.498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83"/>
        <v>-16702661868876.498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-69594424453.652084</v>
      </c>
      <c r="L4194" s="444">
        <f t="shared" ca="1" si="182"/>
        <v>-16772256293330.15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83"/>
        <v>-16772256293330.15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-69884401222.208954</v>
      </c>
      <c r="L4195" s="444">
        <f t="shared" ca="1" si="182"/>
        <v>-16842140694552.359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83"/>
        <v>-16842140694552.359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-70175586227.301498</v>
      </c>
      <c r="L4196" s="444">
        <f t="shared" ca="1" si="182"/>
        <v>-16912316280779.66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83"/>
        <v>-16912316280779.66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-70467984503.248581</v>
      </c>
      <c r="L4197" s="444">
        <f t="shared" ca="1" si="182"/>
        <v>-16982784265282.908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83"/>
        <v>-16982784265282.908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-70761601105.345444</v>
      </c>
      <c r="L4198" s="444">
        <f t="shared" ca="1" si="182"/>
        <v>-17053545866388.254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83"/>
        <v>-17053545866388.254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-71056441109.95105</v>
      </c>
      <c r="L4199" s="444">
        <f t="shared" ca="1" si="182"/>
        <v>-17124602307498.205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83"/>
        <v>-17124602307498.205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-71352509614.575851</v>
      </c>
      <c r="L4200" s="444">
        <f t="shared" ca="1" si="182"/>
        <v>-17195954817112.781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83"/>
        <v>-17195954817112.781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-71649811737.96991</v>
      </c>
      <c r="L4201" s="444">
        <f t="shared" ca="1" si="182"/>
        <v>-17267604628850.752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83"/>
        <v>-17267604628850.752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-71948352620.211472</v>
      </c>
      <c r="L4202" s="444">
        <f t="shared" ca="1" si="182"/>
        <v>-17339552981470.963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83"/>
        <v>-17339552981470.963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-72248137422.795685</v>
      </c>
      <c r="L4203" s="444">
        <f t="shared" ca="1" si="182"/>
        <v>-17411801118893.758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83"/>
        <v>-17411801118893.758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-72549171328.723984</v>
      </c>
      <c r="L4204" s="444">
        <f t="shared" ca="1" si="182"/>
        <v>-17484350290222.482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83"/>
        <v>-17484350290222.482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-72851459542.593674</v>
      </c>
      <c r="L4205" s="444">
        <f t="shared" ca="1" si="182"/>
        <v>-17557201749765.076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83"/>
        <v>-17557201749765.076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-73155007290.68782</v>
      </c>
      <c r="L4206" s="444">
        <f t="shared" ca="1" si="182"/>
        <v>-17630356757055.766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83"/>
        <v>-17630356757055.766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-73459819821.065689</v>
      </c>
      <c r="L4207" s="444">
        <f t="shared" ca="1" si="182"/>
        <v>-17703816576876.832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83"/>
        <v>-17703816576876.832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-73765902403.653473</v>
      </c>
      <c r="L4208" s="444">
        <f t="shared" ca="1" si="182"/>
        <v>-17777582479280.484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83"/>
        <v>-17777582479280.484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-74073260330.335358</v>
      </c>
      <c r="L4209" s="444">
        <f t="shared" ca="1" si="182"/>
        <v>-17851655739610.82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83"/>
        <v>-17851655739610.82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-74381898915.04509</v>
      </c>
      <c r="L4210" s="444">
        <f t="shared" ca="1" si="182"/>
        <v>-17926037638525.867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83"/>
        <v>-17926037638525.867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-74691823493.857773</v>
      </c>
      <c r="L4211" s="444">
        <f t="shared" ca="1" si="182"/>
        <v>-18000729462019.727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83"/>
        <v>-18000729462019.727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-75003039425.082199</v>
      </c>
      <c r="L4212" s="444">
        <f t="shared" ca="1" si="182"/>
        <v>-18075732501444.809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83"/>
        <v>-18075732501444.809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-75315552089.353363</v>
      </c>
      <c r="L4213" s="444">
        <f t="shared" ca="1" si="182"/>
        <v>-18151048053534.16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83"/>
        <v>-18151048053534.16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-75629366889.725662</v>
      </c>
      <c r="L4214" s="444">
        <f t="shared" ca="1" si="182"/>
        <v>-18226677420423.887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83"/>
        <v>-18226677420423.887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-75944489251.76619</v>
      </c>
      <c r="L4215" s="444">
        <f t="shared" ca="1" si="182"/>
        <v>-18302621909675.652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83"/>
        <v>-18302621909675.652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-76260924623.648544</v>
      </c>
      <c r="L4216" s="444">
        <f t="shared" ca="1" si="182"/>
        <v>-18378882834299.301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83"/>
        <v>-18378882834299.301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-76578678476.247086</v>
      </c>
      <c r="L4217" s="444">
        <f t="shared" ca="1" si="182"/>
        <v>-18455461512775.547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83"/>
        <v>-18455461512775.547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-76897756303.231445</v>
      </c>
      <c r="L4218" s="444">
        <f t="shared" ca="1" si="182"/>
        <v>-18532359269078.777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83"/>
        <v>-18532359269078.777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-77218163621.161575</v>
      </c>
      <c r="L4219" s="444">
        <f t="shared" ca="1" si="182"/>
        <v>-18609577432699.938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83"/>
        <v>-18609577432699.938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-77539905969.583069</v>
      </c>
      <c r="L4220" s="444">
        <f t="shared" ca="1" si="182"/>
        <v>-18687117338669.52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83"/>
        <v>-18687117338669.52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-77862988911.123001</v>
      </c>
      <c r="L4221" s="444">
        <f t="shared" ca="1" si="182"/>
        <v>-18764980327580.641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83"/>
        <v>-18764980327580.641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-78187418031.585999</v>
      </c>
      <c r="L4222" s="444">
        <f t="shared" ca="1" si="182"/>
        <v>-18843167745612.227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83"/>
        <v>-18843167745612.227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-78513198940.050949</v>
      </c>
      <c r="L4223" s="444">
        <f t="shared" ca="1" si="182"/>
        <v>-18921680944552.277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83"/>
        <v>-18921680944552.277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-78840337268.967819</v>
      </c>
      <c r="L4224" s="444">
        <f t="shared" ca="1" si="182"/>
        <v>-19000521281821.246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83"/>
        <v>-19000521281821.246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-79168838674.255188</v>
      </c>
      <c r="L4225" s="444">
        <f t="shared" ca="1" si="182"/>
        <v>-19079690120495.5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83"/>
        <v>-19079690120495.5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-79498708835.397919</v>
      </c>
      <c r="L4226" s="444">
        <f t="shared" ca="1" si="182"/>
        <v>-19159188829330.898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83"/>
        <v>-19159188829330.898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-79829953455.54541</v>
      </c>
      <c r="L4227" s="444">
        <f t="shared" ca="1" si="182"/>
        <v>-19239018782786.445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83"/>
        <v>-19239018782786.445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-80162578261.610184</v>
      </c>
      <c r="L4228" s="444">
        <f t="shared" ca="1" si="182"/>
        <v>-19319181361048.055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83"/>
        <v>-19319181361048.055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-80496589004.366898</v>
      </c>
      <c r="L4229" s="444">
        <f t="shared" ca="1" si="182"/>
        <v>-19399677950052.422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83"/>
        <v>-19399677950052.422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-80831991458.551758</v>
      </c>
      <c r="L4230" s="444">
        <f t="shared" ca="1" si="182"/>
        <v>-19480509941510.973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83"/>
        <v>-19480509941510.973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-81168791422.962387</v>
      </c>
      <c r="L4231" s="444">
        <f t="shared" ca="1" si="182"/>
        <v>-19561678732933.934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83"/>
        <v>-19561678732933.934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-81506994720.55806</v>
      </c>
      <c r="L4232" s="444">
        <f t="shared" ca="1" si="182"/>
        <v>-19643185727654.492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83"/>
        <v>-19643185727654.492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-81846607198.560379</v>
      </c>
      <c r="L4233" s="444">
        <f t="shared" ca="1" si="182"/>
        <v>-19725032334853.051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83"/>
        <v>-19725032334853.051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-82187634728.554382</v>
      </c>
      <c r="L4234" s="444">
        <f t="shared" ca="1" si="182"/>
        <v>-19807219969581.605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83"/>
        <v>-19807219969581.605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-82530083206.590027</v>
      </c>
      <c r="L4235" s="444">
        <f t="shared" ca="1" si="182"/>
        <v>-19889750052788.195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83"/>
        <v>-19889750052788.195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-82873958553.284149</v>
      </c>
      <c r="L4236" s="444">
        <f t="shared" ca="1" si="182"/>
        <v>-19972624011341.48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83"/>
        <v>-19972624011341.48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-83219266713.922836</v>
      </c>
      <c r="L4237" s="444">
        <f t="shared" ca="1" si="182"/>
        <v>-20055843278055.402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83"/>
        <v>-20055843278055.402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-83566013658.564178</v>
      </c>
      <c r="L4238" s="444">
        <f t="shared" ca="1" si="182"/>
        <v>-20139409291713.965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83"/>
        <v>-20139409291713.965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-83914205382.141525</v>
      </c>
      <c r="L4239" s="444">
        <f t="shared" ca="1" si="182"/>
        <v>-20223323497096.105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83"/>
        <v>-20223323497096.105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-84263847904.567108</v>
      </c>
      <c r="L4240" s="444">
        <f t="shared" ca="1" si="182"/>
        <v>-20307587345000.672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83"/>
        <v>-20307587345000.672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-84614947270.836136</v>
      </c>
      <c r="L4241" s="444">
        <f t="shared" ca="1" si="182"/>
        <v>-20392202292271.508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83"/>
        <v>-20392202292271.508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-84967509551.131287</v>
      </c>
      <c r="L4242" s="444">
        <f t="shared" ca="1" si="182"/>
        <v>-20477169801822.641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83"/>
        <v>-20477169801822.641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-85321540840.927673</v>
      </c>
      <c r="L4243" s="444">
        <f t="shared" ca="1" si="182"/>
        <v>-20562491342663.566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83"/>
        <v>-20562491342663.566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-85677047261.09819</v>
      </c>
      <c r="L4244" s="444">
        <f t="shared" ca="1" si="182"/>
        <v>-20648168389924.664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83"/>
        <v>-20648168389924.664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-86034034958.01944</v>
      </c>
      <c r="L4245" s="444">
        <f t="shared" ca="1" si="182"/>
        <v>-20734202424882.684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83"/>
        <v>-20734202424882.684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-86392510103.677841</v>
      </c>
      <c r="L4246" s="444">
        <f t="shared" ca="1" si="182"/>
        <v>-20820594934986.363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83"/>
        <v>-20820594934986.363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-86752478895.77652</v>
      </c>
      <c r="L4247" s="444">
        <f t="shared" ca="1" si="182"/>
        <v>-20907347413882.141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83"/>
        <v>-20907347413882.141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-87113947557.842255</v>
      </c>
      <c r="L4248" s="444">
        <f t="shared" ca="1" si="182"/>
        <v>-20994461361439.984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83"/>
        <v>-20994461361439.984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-87476922339.333267</v>
      </c>
      <c r="L4249" s="444">
        <f t="shared" ca="1" si="182"/>
        <v>-21081938283779.316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83"/>
        <v>-21081938283779.316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-87841409515.747147</v>
      </c>
      <c r="L4250" s="444">
        <f t="shared" ca="1" si="182"/>
        <v>-21169779693295.063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83"/>
        <v>-21169779693295.063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-88207415388.729431</v>
      </c>
      <c r="L4251" s="444">
        <f t="shared" ca="1" si="182"/>
        <v>-21257987108683.793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83"/>
        <v>-21257987108683.793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-88574946286.182465</v>
      </c>
      <c r="L4252" s="444">
        <f t="shared" ca="1" si="182"/>
        <v>-21346562054969.977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83"/>
        <v>-21346562054969.977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-88944008562.374908</v>
      </c>
      <c r="L4253" s="444">
        <f t="shared" ca="1" si="182"/>
        <v>-21435506063532.352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83"/>
        <v>-21435506063532.352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-89314608598.051468</v>
      </c>
      <c r="L4254" s="444">
        <f t="shared" ca="1" si="182"/>
        <v>-21524820672130.402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83"/>
        <v>-21524820672130.402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-89686752800.543335</v>
      </c>
      <c r="L4255" s="444">
        <f t="shared" ca="1" si="182"/>
        <v>-21614507424930.945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83"/>
        <v>-21614507424930.945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-90060447603.878937</v>
      </c>
      <c r="L4256" s="444">
        <f t="shared" ca="1" si="182"/>
        <v>-21704567872534.824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83"/>
        <v>-21704567872534.824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-90435699468.895096</v>
      </c>
      <c r="L4257" s="444">
        <f t="shared" ca="1" si="182"/>
        <v>-21795003572003.719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83"/>
        <v>-21795003572003.719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-90812514883.348831</v>
      </c>
      <c r="L4258" s="444">
        <f t="shared" ca="1" si="182"/>
        <v>-21885816086887.066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83"/>
        <v>-21885816086887.066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-91190900362.029449</v>
      </c>
      <c r="L4259" s="444">
        <f t="shared" ca="1" si="182"/>
        <v>-21977006987249.098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83"/>
        <v>-21977006987249.098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-91570862446.871246</v>
      </c>
      <c r="L4260" s="444">
        <f t="shared" ca="1" si="182"/>
        <v>-22068577849695.969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83"/>
        <v>-22068577849695.969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-91952407707.066528</v>
      </c>
      <c r="L4261" s="444">
        <f t="shared" ca="1" si="182"/>
        <v>-22160530257403.035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83"/>
        <v>-22160530257403.035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-92335542739.179306</v>
      </c>
      <c r="L4262" s="444">
        <f t="shared" ca="1" si="182"/>
        <v>-22252865800142.215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83"/>
        <v>-22252865800142.215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-92720274167.259232</v>
      </c>
      <c r="L4263" s="444">
        <f t="shared" ca="1" si="182"/>
        <v>-22345586074309.473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83"/>
        <v>-22345586074309.473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-93106608642.956131</v>
      </c>
      <c r="L4264" s="444">
        <f t="shared" ca="1" si="182"/>
        <v>-22438692682952.43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83"/>
        <v>-22438692682952.43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-93494552845.635117</v>
      </c>
      <c r="L4265" s="444">
        <f t="shared" ca="1" si="182"/>
        <v>-22532187235798.066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83"/>
        <v>-22532187235798.066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-93884113482.491943</v>
      </c>
      <c r="L4266" s="444">
        <f t="shared" ca="1" si="182"/>
        <v>-22626071349280.559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83"/>
        <v>-22626071349280.559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-94275297288.668991</v>
      </c>
      <c r="L4267" s="444">
        <f t="shared" ca="1" si="182"/>
        <v>-22720346646569.227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83"/>
        <v>-22720346646569.227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-94668111027.37178</v>
      </c>
      <c r="L4268" s="444">
        <f t="shared" ca="1" si="182"/>
        <v>-22815014757596.598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83"/>
        <v>-22815014757596.598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-95062561489.985825</v>
      </c>
      <c r="L4269" s="444">
        <f t="shared" ca="1" si="182"/>
        <v>-22910077319086.582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83"/>
        <v>-22910077319086.582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-95458655496.194092</v>
      </c>
      <c r="L4270" s="444">
        <f t="shared" ca="1" si="182"/>
        <v>-23005535974582.777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83"/>
        <v>-23005535974582.777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-95856399894.09491</v>
      </c>
      <c r="L4271" s="444">
        <f t="shared" ca="1" si="182"/>
        <v>-23101392374476.871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83"/>
        <v>-23101392374476.871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-96255801560.320297</v>
      </c>
      <c r="L4272" s="444">
        <f t="shared" ca="1" si="182"/>
        <v>-23197648176037.191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83"/>
        <v>-23197648176037.191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-96656867400.154968</v>
      </c>
      <c r="L4273" s="444">
        <f t="shared" ca="1" si="182"/>
        <v>-23294305043437.348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83"/>
        <v>-23294305043437.348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-97059604347.655609</v>
      </c>
      <c r="L4274" s="444">
        <f t="shared" ca="1" si="182"/>
        <v>-23391364647785.004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83"/>
        <v>-23391364647785.004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-97464019365.770844</v>
      </c>
      <c r="L4275" s="444">
        <f t="shared" ca="1" si="182"/>
        <v>-23488828667150.773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83"/>
        <v>-23488828667150.773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-97870119446.461548</v>
      </c>
      <c r="L4276" s="444">
        <f t="shared" ca="1" si="182"/>
        <v>-23586698786597.234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83"/>
        <v>-23586698786597.234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-98277911610.821808</v>
      </c>
      <c r="L4277" s="444">
        <f t="shared" ca="1" si="182"/>
        <v>-23684976698208.055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83"/>
        <v>-23684976698208.055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-98687402909.200226</v>
      </c>
      <c r="L4278" s="444">
        <f t="shared" ca="1" si="182"/>
        <v>-23783664101117.254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83"/>
        <v>-23783664101117.254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-99098600421.321884</v>
      </c>
      <c r="L4279" s="444">
        <f t="shared" ca="1" si="182"/>
        <v>-23882762701538.574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83"/>
        <v>-23882762701538.574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-99511511256.410721</v>
      </c>
      <c r="L4280" s="444">
        <f t="shared" ca="1" si="182"/>
        <v>-23982274212794.984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83"/>
        <v>-23982274212794.984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-99926142553.312439</v>
      </c>
      <c r="L4281" s="444">
        <f t="shared" ca="1" si="182"/>
        <v>-24082200355348.297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83"/>
        <v>-24082200355348.297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-100342501480.6179</v>
      </c>
      <c r="L4282" s="444">
        <f t="shared" ca="1" si="182"/>
        <v>-24182542856828.914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83"/>
        <v>-24182542856828.914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-100760595236.78714</v>
      </c>
      <c r="L4283" s="444">
        <f t="shared" ca="1" si="182"/>
        <v>-24283303452065.703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83"/>
        <v>-24283303452065.703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-101180431050.27376</v>
      </c>
      <c r="L4284" s="444">
        <f t="shared" ca="1" si="182"/>
        <v>-24384483883115.977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83"/>
        <v>-24384483883115.977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-101602016179.6499</v>
      </c>
      <c r="L4285" s="444">
        <f t="shared" ca="1" si="182"/>
        <v>-24486085899295.625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83"/>
        <v>-24486085899295.625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-102025357913.73177</v>
      </c>
      <c r="L4286" s="444">
        <f t="shared" ca="1" si="182"/>
        <v>-24588111257209.355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83"/>
        <v>-24588111257209.355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-102450463571.70564</v>
      </c>
      <c r="L4287" s="444">
        <f t="shared" ca="1" si="182"/>
        <v>-24690561720781.063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83"/>
        <v>-24690561720781.063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-102877340503.25443</v>
      </c>
      <c r="L4288" s="444">
        <f t="shared" ca="1" si="182"/>
        <v>-24793439061284.316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83"/>
        <v>-24793439061284.316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-103305996088.68465</v>
      </c>
      <c r="L4289" s="444">
        <f t="shared" ca="1" si="182"/>
        <v>-24896745057373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83"/>
        <v>-24896745057373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-103736437739.05417</v>
      </c>
      <c r="L4290" s="444">
        <f t="shared" ca="1" si="182"/>
        <v>-25000481495112.055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83"/>
        <v>-25000481495112.055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-104168672896.30023</v>
      </c>
      <c r="L4291" s="444">
        <f t="shared" ca="1" si="182"/>
        <v>-25104650168008.355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83"/>
        <v>-25104650168008.355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-104602709033.36815</v>
      </c>
      <c r="L4292" s="444">
        <f t="shared" ca="1" si="182"/>
        <v>-25209252877041.723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83"/>
        <v>-25209252877041.723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-105038553654.34052</v>
      </c>
      <c r="L4293" s="444">
        <f t="shared" ca="1" si="182"/>
        <v>-25314291430696.063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83"/>
        <v>-25314291430696.063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-105476214294.56693</v>
      </c>
      <c r="L4294" s="444">
        <f t="shared" ca="1" si="182"/>
        <v>-25419767644990.629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83"/>
        <v>-25419767644990.629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-105915698520.79428</v>
      </c>
      <c r="L4295" s="444">
        <f t="shared" ca="1" si="182"/>
        <v>-25525683343511.422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83"/>
        <v>-25525683343511.422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-106357013931.29759</v>
      </c>
      <c r="L4296" s="444">
        <f t="shared" ca="1" si="182"/>
        <v>-25632040357442.719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83"/>
        <v>-25632040357442.719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-106800168156.01132</v>
      </c>
      <c r="L4297" s="444">
        <f t="shared" ca="1" si="182"/>
        <v>-25738840525598.73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83"/>
        <v>-25738840525598.73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-107245168856.66138</v>
      </c>
      <c r="L4298" s="444">
        <f t="shared" ca="1" si="182"/>
        <v>-25846085694455.391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83"/>
        <v>-25846085694455.391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-107692023726.89746</v>
      </c>
      <c r="L4299" s="444">
        <f t="shared" ca="1" si="182"/>
        <v>-25953777718182.289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83"/>
        <v>-25953777718182.289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-108140740492.42621</v>
      </c>
      <c r="L4300" s="444">
        <f t="shared" ca="1" si="182"/>
        <v>-26061918458674.715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83"/>
        <v>-26061918458674.715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-108591326911.14464</v>
      </c>
      <c r="L4301" s="444">
        <f t="shared" ca="1" si="182"/>
        <v>-26170509785585.859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83"/>
        <v>-26170509785585.859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-109043790773.27441</v>
      </c>
      <c r="L4302" s="444">
        <f t="shared" ca="1" si="182"/>
        <v>-26279553576359.133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83"/>
        <v>-26279553576359.133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-109498139901.49638</v>
      </c>
      <c r="L4303" s="444">
        <f t="shared" ca="1" si="182"/>
        <v>-26389051716260.629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83"/>
        <v>-26389051716260.629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-109954382151.08595</v>
      </c>
      <c r="L4304" s="444">
        <f t="shared" ca="1" si="182"/>
        <v>-26499006098411.715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83"/>
        <v>-26499006098411.715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-110412525410.04881</v>
      </c>
      <c r="L4305" s="444">
        <f t="shared" ca="1" si="182"/>
        <v>-26609418623821.762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83"/>
        <v>-26609418623821.762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-110872577599.25734</v>
      </c>
      <c r="L4306" s="444">
        <f t="shared" ca="1" si="182"/>
        <v>-26720291201421.02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83"/>
        <v>-26720291201421.02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-111334546672.58759</v>
      </c>
      <c r="L4307" s="444">
        <f t="shared" ca="1" si="182"/>
        <v>-26831625748093.605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83"/>
        <v>-26831625748093.605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-111798440617.05669</v>
      </c>
      <c r="L4308" s="444">
        <f t="shared" ca="1" si="182"/>
        <v>-26943424188710.664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83"/>
        <v>-26943424188710.664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-112264267452.96111</v>
      </c>
      <c r="L4309" s="444">
        <f t="shared" ca="1" si="182"/>
        <v>-27055688456163.625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83"/>
        <v>-27055688456163.625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-112732035234.01511</v>
      </c>
      <c r="L4310" s="444">
        <f t="shared" ca="1" si="182"/>
        <v>-27168420491397.641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83"/>
        <v>-27168420491397.641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-113201752047.49017</v>
      </c>
      <c r="L4311" s="444">
        <f t="shared" ca="1" si="182"/>
        <v>-27281622243445.129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83"/>
        <v>-27281622243445.129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-113673426014.35471</v>
      </c>
      <c r="L4312" s="444">
        <f t="shared" ca="1" si="182"/>
        <v>-27395295669459.484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83"/>
        <v>-27395295669459.484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-114147065289.41452</v>
      </c>
      <c r="L4313" s="444">
        <f t="shared" ca="1" si="182"/>
        <v>-27509442734748.898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83"/>
        <v>-27509442734748.898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-114622678061.45374</v>
      </c>
      <c r="L4314" s="444">
        <f t="shared" ca="1" si="182"/>
        <v>-27624065412810.352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83"/>
        <v>-27624065412810.352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-115100272553.37646</v>
      </c>
      <c r="L4315" s="444">
        <f t="shared" ca="1" si="182"/>
        <v>-27739165685363.727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83"/>
        <v>-27739165685363.727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-115579857022.34886</v>
      </c>
      <c r="L4316" s="444">
        <f t="shared" ca="1" si="182"/>
        <v>-27854745542386.074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83"/>
        <v>-27854745542386.074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-116061439759.94196</v>
      </c>
      <c r="L4317" s="444">
        <f t="shared" ca="1" si="182"/>
        <v>-27970806982146.016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83"/>
        <v>-27970806982146.016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-116545029092.27507</v>
      </c>
      <c r="L4318" s="444">
        <f t="shared" ca="1" si="182"/>
        <v>-28087352011238.289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83"/>
        <v>-28087352011238.289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-117030633380.15953</v>
      </c>
      <c r="L4319" s="444">
        <f t="shared" ca="1" si="182"/>
        <v>-28204382644618.449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83"/>
        <v>-28204382644618.449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-117518261019.24353</v>
      </c>
      <c r="L4320" s="444">
        <f t="shared" ca="1" si="182"/>
        <v>-28321900905637.691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83"/>
        <v>-28321900905637.691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-118007920440.15704</v>
      </c>
      <c r="L4321" s="444">
        <f t="shared" ca="1" si="182"/>
        <v>-28439908826077.848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83"/>
        <v>-28439908826077.848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-118499620108.6577</v>
      </c>
      <c r="L4322" s="444">
        <f t="shared" ca="1" si="182"/>
        <v>-28558408446186.504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83"/>
        <v>-28558408446186.504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-118993368525.77711</v>
      </c>
      <c r="L4323" s="444">
        <f t="shared" ca="1" si="182"/>
        <v>-28677401814712.281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83"/>
        <v>-28677401814712.281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-119489174227.96783</v>
      </c>
      <c r="L4324" s="444">
        <f t="shared" ca="1" si="182"/>
        <v>-28796890988940.25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83"/>
        <v>-28796890988940.25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-119987045787.25104</v>
      </c>
      <c r="L4325" s="444">
        <f t="shared" ca="1" si="182"/>
        <v>-28916878034727.5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83"/>
        <v>-28916878034727.5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-120486991811.36456</v>
      </c>
      <c r="L4326" s="444">
        <f t="shared" ca="1" si="182"/>
        <v>-29037365026538.863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83"/>
        <v>-29037365026538.863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-120989020943.91193</v>
      </c>
      <c r="L4327" s="444">
        <f t="shared" ca="1" si="182"/>
        <v>-29158354047482.773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83"/>
        <v>-29158354047482.773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-121493141864.51155</v>
      </c>
      <c r="L4328" s="444">
        <f t="shared" ca="1" si="182"/>
        <v>-29279847189347.285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83"/>
        <v>-29279847189347.285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-121999363288.94704</v>
      </c>
      <c r="L4329" s="444">
        <f t="shared" ca="1" si="182"/>
        <v>-29401846552636.23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83"/>
        <v>-29401846552636.23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-122507693969.31761</v>
      </c>
      <c r="L4330" s="444">
        <f t="shared" ca="1" si="182"/>
        <v>-29524354246605.547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83"/>
        <v>-29524354246605.547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-123018142694.18977</v>
      </c>
      <c r="L4331" s="444">
        <f t="shared" ca="1" si="182"/>
        <v>-29647372389299.738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83"/>
        <v>-29647372389299.738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-123530718288.74892</v>
      </c>
      <c r="L4332" s="444">
        <f t="shared" ca="1" si="182"/>
        <v>-29770903107588.488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83"/>
        <v>-29770903107588.488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-124045429614.95203</v>
      </c>
      <c r="L4333" s="444">
        <f t="shared" ca="1" si="182"/>
        <v>-29894948537203.441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83"/>
        <v>-29894948537203.441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-124562285571.681</v>
      </c>
      <c r="L4334" s="444">
        <f t="shared" ca="1" si="182"/>
        <v>-30019510822775.121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83"/>
        <v>-30019510822775.121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-125081295094.89633</v>
      </c>
      <c r="L4335" s="444">
        <f t="shared" ca="1" si="182"/>
        <v>-30144592117870.016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83"/>
        <v>-30144592117870.016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-125602467157.79173</v>
      </c>
      <c r="L4336" s="444">
        <f t="shared" ca="1" si="182"/>
        <v>-30270194585027.809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83"/>
        <v>-30270194585027.809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-126125810770.9492</v>
      </c>
      <c r="L4337" s="444">
        <f t="shared" ca="1" si="182"/>
        <v>-30396320395798.758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83"/>
        <v>-30396320395798.758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-126651334982.49483</v>
      </c>
      <c r="L4338" s="444">
        <f t="shared" ca="1" si="182"/>
        <v>-30522971730781.254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83"/>
        <v>-30522971730781.254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-127179048878.25522</v>
      </c>
      <c r="L4339" s="444">
        <f t="shared" ca="1" si="182"/>
        <v>-30650150779659.508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83"/>
        <v>-30650150779659.508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-127708961581.91461</v>
      </c>
      <c r="L4340" s="444">
        <f t="shared" ca="1" si="182"/>
        <v>-30777859741241.422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83"/>
        <v>-30777859741241.422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-128241082255.17261</v>
      </c>
      <c r="L4341" s="444">
        <f t="shared" ca="1" si="182"/>
        <v>-30906100823496.594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83"/>
        <v>-30906100823496.594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-128775420097.90247</v>
      </c>
      <c r="L4342" s="444">
        <f t="shared" ca="1" si="182"/>
        <v>-31034876243594.496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83"/>
        <v>-31034876243594.496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-129311984348.31039</v>
      </c>
      <c r="L4343" s="444">
        <f t="shared" ref="L4343:L4597" ca="1" si="187">I4343-J4343+K4343</f>
        <v>-31164188227942.805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88">L4343</f>
        <v>-31164188227942.805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-129850784283.09502</v>
      </c>
      <c r="L4344" s="444">
        <f t="shared" ca="1" si="187"/>
        <v>-31294039012225.898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88"/>
        <v>-31294039012225.898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-130391829217.60791</v>
      </c>
      <c r="L4345" s="444">
        <f t="shared" ca="1" si="187"/>
        <v>-31424430841443.508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88"/>
        <v>-31424430841443.508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-130935128506.01462</v>
      </c>
      <c r="L4346" s="444">
        <f t="shared" ca="1" si="187"/>
        <v>-31555365969949.523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88"/>
        <v>-31555365969949.523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-131480691541.45634</v>
      </c>
      <c r="L4347" s="444">
        <f t="shared" ca="1" si="187"/>
        <v>-31686846661490.98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88"/>
        <v>-31686846661490.98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-132028527756.21242</v>
      </c>
      <c r="L4348" s="444">
        <f t="shared" ca="1" si="187"/>
        <v>-31818875189247.191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88"/>
        <v>-31818875189247.191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-132578646621.8633</v>
      </c>
      <c r="L4349" s="444">
        <f t="shared" ca="1" si="187"/>
        <v>-31951453835869.055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88"/>
        <v>-31951453835869.055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-133131057649.45439</v>
      </c>
      <c r="L4350" s="444">
        <f t="shared" ca="1" si="187"/>
        <v>-32084584893518.508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88"/>
        <v>-32084584893518.508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-133685770389.66043</v>
      </c>
      <c r="L4351" s="444">
        <f t="shared" ca="1" si="187"/>
        <v>-32218270663908.168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88"/>
        <v>-32218270663908.168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-134242794432.95071</v>
      </c>
      <c r="L4352" s="444">
        <f t="shared" ca="1" si="187"/>
        <v>-32352513458341.117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88"/>
        <v>-32352513458341.117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-134802139409.75465</v>
      </c>
      <c r="L4353" s="444">
        <f t="shared" ca="1" si="187"/>
        <v>-32487315597750.871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88"/>
        <v>-32487315597750.871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-135363814990.62863</v>
      </c>
      <c r="L4354" s="444">
        <f t="shared" ca="1" si="187"/>
        <v>-32622679412741.5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88"/>
        <v>-32622679412741.5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-135927830886.4229</v>
      </c>
      <c r="L4355" s="444">
        <f t="shared" ca="1" si="187"/>
        <v>-32758607243627.922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88"/>
        <v>-32758607243627.922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-136494196848.44966</v>
      </c>
      <c r="L4356" s="444">
        <f t="shared" ca="1" si="187"/>
        <v>-32895101440476.371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88"/>
        <v>-32895101440476.371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-137062922668.65155</v>
      </c>
      <c r="L4357" s="444">
        <f t="shared" ca="1" si="187"/>
        <v>-33032164363145.023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88"/>
        <v>-33032164363145.023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-137634018179.77094</v>
      </c>
      <c r="L4358" s="444">
        <f t="shared" ca="1" si="187"/>
        <v>-33169798381324.793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88"/>
        <v>-33169798381324.793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-138207493255.51996</v>
      </c>
      <c r="L4359" s="444">
        <f t="shared" ca="1" si="187"/>
        <v>-33308005874580.313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88"/>
        <v>-33308005874580.313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-138783357810.75131</v>
      </c>
      <c r="L4360" s="444">
        <f t="shared" ca="1" si="187"/>
        <v>-33446789232391.063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88"/>
        <v>-33446789232391.063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-139361621801.62939</v>
      </c>
      <c r="L4361" s="444">
        <f t="shared" ca="1" si="187"/>
        <v>-33586150854192.691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88"/>
        <v>-33586150854192.691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-139942295225.80289</v>
      </c>
      <c r="L4362" s="444">
        <f t="shared" ca="1" si="187"/>
        <v>-33726093149418.496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88"/>
        <v>-33726093149418.496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-140525388122.57709</v>
      </c>
      <c r="L4363" s="444">
        <f t="shared" ca="1" si="187"/>
        <v>-33866618537541.074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88"/>
        <v>-33866618537541.074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-141110910573.0878</v>
      </c>
      <c r="L4364" s="444">
        <f t="shared" ca="1" si="187"/>
        <v>-34007729448114.16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88"/>
        <v>-34007729448114.16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-141698872700.47568</v>
      </c>
      <c r="L4365" s="444">
        <f t="shared" ca="1" si="187"/>
        <v>-34149428320814.637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88"/>
        <v>-34149428320814.637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-142289284670.06097</v>
      </c>
      <c r="L4366" s="444">
        <f t="shared" ca="1" si="187"/>
        <v>-34291717605484.699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88"/>
        <v>-34291717605484.699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-142882156689.51959</v>
      </c>
      <c r="L4367" s="444">
        <f t="shared" ca="1" si="187"/>
        <v>-34434599762174.219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88"/>
        <v>-34434599762174.219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-143477499009.05923</v>
      </c>
      <c r="L4368" s="444">
        <f t="shared" ca="1" si="187"/>
        <v>-34578077261183.277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88"/>
        <v>-34578077261183.277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-144075321921.59698</v>
      </c>
      <c r="L4369" s="444">
        <f t="shared" ca="1" si="187"/>
        <v>-34722152583104.875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88"/>
        <v>-34722152583104.875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-144675635762.93698</v>
      </c>
      <c r="L4370" s="444">
        <f t="shared" ca="1" si="187"/>
        <v>-34866828218867.813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88"/>
        <v>-34866828218867.813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-145278450911.94922</v>
      </c>
      <c r="L4371" s="444">
        <f t="shared" ca="1" si="187"/>
        <v>-35012106669779.762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88"/>
        <v>-35012106669779.762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-145883777790.74899</v>
      </c>
      <c r="L4372" s="444">
        <f t="shared" ca="1" si="187"/>
        <v>-35157990447570.512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88"/>
        <v>-35157990447570.512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-146491626864.87714</v>
      </c>
      <c r="L4373" s="444">
        <f t="shared" ca="1" si="187"/>
        <v>-35304482074435.391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88"/>
        <v>-35304482074435.391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-147102008643.4808</v>
      </c>
      <c r="L4374" s="444">
        <f t="shared" ca="1" si="187"/>
        <v>-35451584083078.875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88"/>
        <v>-35451584083078.875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-147714933679.4953</v>
      </c>
      <c r="L4375" s="444">
        <f t="shared" ca="1" si="187"/>
        <v>-35599299016758.367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88"/>
        <v>-35599299016758.367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-148330412569.82654</v>
      </c>
      <c r="L4376" s="444">
        <f t="shared" ca="1" si="187"/>
        <v>-35747629429328.195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88"/>
        <v>-35747629429328.195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-148948455955.53415</v>
      </c>
      <c r="L4377" s="444">
        <f t="shared" ca="1" si="187"/>
        <v>-35896577885283.727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88"/>
        <v>-35896577885283.727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-149569074522.01553</v>
      </c>
      <c r="L4378" s="444">
        <f t="shared" ca="1" si="187"/>
        <v>-36046146959805.742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88"/>
        <v>-36046146959805.742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-150192278999.19058</v>
      </c>
      <c r="L4379" s="444">
        <f t="shared" ca="1" si="187"/>
        <v>-36196339238804.93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88"/>
        <v>-36196339238804.93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-150818080161.68719</v>
      </c>
      <c r="L4380" s="444">
        <f t="shared" ca="1" si="187"/>
        <v>-36347157318966.617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88"/>
        <v>-36347157318966.617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-151446488829.02756</v>
      </c>
      <c r="L4381" s="444">
        <f t="shared" ca="1" si="187"/>
        <v>-36498603807795.648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88"/>
        <v>-36498603807795.648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-152077515865.81519</v>
      </c>
      <c r="L4382" s="444">
        <f t="shared" ca="1" si="187"/>
        <v>-36650681323661.461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88"/>
        <v>-36650681323661.461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-152711172181.92276</v>
      </c>
      <c r="L4383" s="444">
        <f t="shared" ca="1" si="187"/>
        <v>-36803392495843.383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88"/>
        <v>-36803392495843.383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-153347468732.68076</v>
      </c>
      <c r="L4384" s="444">
        <f t="shared" ca="1" si="187"/>
        <v>-36956739964576.063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88"/>
        <v>-36956739964576.063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-153986416519.06693</v>
      </c>
      <c r="L4385" s="444">
        <f t="shared" ca="1" si="187"/>
        <v>-37110726381095.133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88"/>
        <v>-37110726381095.133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-154628026587.89639</v>
      </c>
      <c r="L4386" s="444">
        <f t="shared" ca="1" si="187"/>
        <v>-37265354407683.031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88"/>
        <v>-37265354407683.031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-155272310032.01263</v>
      </c>
      <c r="L4387" s="444">
        <f t="shared" ca="1" si="187"/>
        <v>-37420626717715.047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88"/>
        <v>-37420626717715.047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-155919277990.47937</v>
      </c>
      <c r="L4388" s="444">
        <f t="shared" ca="1" si="187"/>
        <v>-37576545995705.523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88"/>
        <v>-37576545995705.523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-156568941648.77301</v>
      </c>
      <c r="L4389" s="444">
        <f t="shared" ca="1" si="187"/>
        <v>-37733114937354.297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88"/>
        <v>-37733114937354.297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-157221312238.97623</v>
      </c>
      <c r="L4390" s="444">
        <f t="shared" ca="1" si="187"/>
        <v>-37890336249593.273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88"/>
        <v>-37890336249593.273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-157876401039.97198</v>
      </c>
      <c r="L4391" s="444">
        <f t="shared" ca="1" si="187"/>
        <v>-38048212650633.242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88"/>
        <v>-38048212650633.242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-158534219377.63852</v>
      </c>
      <c r="L4392" s="444">
        <f t="shared" ca="1" si="187"/>
        <v>-38206746870010.883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88"/>
        <v>-38206746870010.883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-159194778625.04535</v>
      </c>
      <c r="L4393" s="444">
        <f t="shared" ca="1" si="187"/>
        <v>-38365941648635.93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88"/>
        <v>-38365941648635.93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-159858090202.64972</v>
      </c>
      <c r="L4394" s="444">
        <f t="shared" ca="1" si="187"/>
        <v>-38525799738838.578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88"/>
        <v>-38525799738838.578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-160524165578.49408</v>
      </c>
      <c r="L4395" s="444">
        <f t="shared" ca="1" si="187"/>
        <v>-38686323904417.07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88"/>
        <v>-38686323904417.07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-161193016268.40445</v>
      </c>
      <c r="L4396" s="444">
        <f t="shared" ca="1" si="187"/>
        <v>-38847516920685.477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88"/>
        <v>-38847516920685.477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-161864653836.18948</v>
      </c>
      <c r="L4397" s="444">
        <f t="shared" ca="1" si="187"/>
        <v>-39009381574521.664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88"/>
        <v>-39009381574521.664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-162539089893.84027</v>
      </c>
      <c r="L4398" s="444">
        <f t="shared" ca="1" si="187"/>
        <v>-39171920664415.508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88"/>
        <v>-39171920664415.508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-163216336101.73129</v>
      </c>
      <c r="L4399" s="444">
        <f t="shared" ca="1" si="187"/>
        <v>-39335137000517.242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88"/>
        <v>-39335137000517.242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-163896404168.82184</v>
      </c>
      <c r="L4400" s="444">
        <f t="shared" ca="1" si="187"/>
        <v>-39499033404686.063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88"/>
        <v>-39499033404686.063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-164579305852.85858</v>
      </c>
      <c r="L4401" s="444">
        <f t="shared" ca="1" si="187"/>
        <v>-39663612710538.922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88"/>
        <v>-39663612710538.922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-165265052960.57883</v>
      </c>
      <c r="L4402" s="444">
        <f t="shared" ca="1" si="187"/>
        <v>-39828877763499.5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88"/>
        <v>-39828877763499.5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-165953657347.91458</v>
      </c>
      <c r="L4403" s="444">
        <f t="shared" ca="1" si="187"/>
        <v>-39994831420847.414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88"/>
        <v>-39994831420847.414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-166645130920.19757</v>
      </c>
      <c r="L4404" s="444">
        <f t="shared" ca="1" si="187"/>
        <v>-40161476551767.609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88"/>
        <v>-40161476551767.609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-167339485632.36505</v>
      </c>
      <c r="L4405" s="444">
        <f t="shared" ca="1" si="187"/>
        <v>-40328816037399.977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88"/>
        <v>-40328816037399.977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-168036733489.16656</v>
      </c>
      <c r="L4406" s="444">
        <f t="shared" ca="1" si="187"/>
        <v>-40496852770889.141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88"/>
        <v>-40496852770889.141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-168736886545.37143</v>
      </c>
      <c r="L4407" s="444">
        <f t="shared" ca="1" si="187"/>
        <v>-40665589657434.516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88"/>
        <v>-40665589657434.516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-169439956905.97714</v>
      </c>
      <c r="L4408" s="444">
        <f t="shared" ca="1" si="187"/>
        <v>-40835029614340.492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88"/>
        <v>-40835029614340.492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-170145956726.4187</v>
      </c>
      <c r="L4409" s="444">
        <f t="shared" ca="1" si="187"/>
        <v>-41005175571066.914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88"/>
        <v>-41005175571066.914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-170854898212.77881</v>
      </c>
      <c r="L4410" s="444">
        <f t="shared" ca="1" si="187"/>
        <v>-41176030469279.695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88"/>
        <v>-41176030469279.695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-171566793621.99872</v>
      </c>
      <c r="L4411" s="444">
        <f t="shared" ca="1" si="187"/>
        <v>-41347597262901.695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88"/>
        <v>-41347597262901.695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-172281655262.09039</v>
      </c>
      <c r="L4412" s="444">
        <f t="shared" ca="1" si="187"/>
        <v>-41519878918163.789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88"/>
        <v>-41519878918163.789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-172999495492.34912</v>
      </c>
      <c r="L4413" s="444">
        <f t="shared" ca="1" si="187"/>
        <v>-41692878413656.141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88"/>
        <v>-41692878413656.141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-173720326723.56726</v>
      </c>
      <c r="L4414" s="444">
        <f t="shared" ca="1" si="187"/>
        <v>-41866598740379.711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88"/>
        <v>-41866598740379.711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-174444161418.24878</v>
      </c>
      <c r="L4415" s="444">
        <f t="shared" ca="1" si="187"/>
        <v>-42041042901797.961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88"/>
        <v>-42041042901797.961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-175171012090.82483</v>
      </c>
      <c r="L4416" s="444">
        <f t="shared" ca="1" si="187"/>
        <v>-42216213913888.789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88"/>
        <v>-42216213913888.789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-175900891307.86996</v>
      </c>
      <c r="L4417" s="444">
        <f t="shared" ca="1" si="187"/>
        <v>-42392114805196.656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88"/>
        <v>-42392114805196.656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-176633811688.3194</v>
      </c>
      <c r="L4418" s="444">
        <f t="shared" ca="1" si="187"/>
        <v>-42568748616884.977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88"/>
        <v>-42568748616884.977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-177369785903.68741</v>
      </c>
      <c r="L4419" s="444">
        <f t="shared" ca="1" si="187"/>
        <v>-42746118402788.664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88"/>
        <v>-42746118402788.664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-178108826678.2861</v>
      </c>
      <c r="L4420" s="444">
        <f t="shared" ca="1" si="187"/>
        <v>-42924227229466.953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88"/>
        <v>-42924227229466.953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-178850946789.44565</v>
      </c>
      <c r="L4421" s="444">
        <f t="shared" ca="1" si="187"/>
        <v>-43103078176256.398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88"/>
        <v>-43103078176256.398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-179596159067.73499</v>
      </c>
      <c r="L4422" s="444">
        <f t="shared" ca="1" si="187"/>
        <v>-43282674335324.133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88"/>
        <v>-43282674335324.133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-180344476397.1839</v>
      </c>
      <c r="L4423" s="444">
        <f t="shared" ca="1" si="187"/>
        <v>-43463018811721.32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88"/>
        <v>-43463018811721.32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-181095911715.50549</v>
      </c>
      <c r="L4424" s="444">
        <f t="shared" ca="1" si="187"/>
        <v>-43644114723436.828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88"/>
        <v>-43644114723436.828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-181850478014.32013</v>
      </c>
      <c r="L4425" s="444">
        <f t="shared" ca="1" si="187"/>
        <v>-43825965201451.148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88"/>
        <v>-43825965201451.148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-182608188339.37979</v>
      </c>
      <c r="L4426" s="444">
        <f t="shared" ca="1" si="187"/>
        <v>-44008573389790.531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88"/>
        <v>-44008573389790.531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-183369055790.79388</v>
      </c>
      <c r="L4427" s="444">
        <f t="shared" ca="1" si="187"/>
        <v>-44191942445581.328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88"/>
        <v>-44191942445581.328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-184133093523.25552</v>
      </c>
      <c r="L4428" s="444">
        <f t="shared" ca="1" si="187"/>
        <v>-44376075539104.586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88"/>
        <v>-44376075539104.586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-184900314746.2691</v>
      </c>
      <c r="L4429" s="444">
        <f t="shared" ca="1" si="187"/>
        <v>-44560975853850.852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88"/>
        <v>-44560975853850.852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-185670732724.37854</v>
      </c>
      <c r="L4430" s="444">
        <f t="shared" ca="1" si="187"/>
        <v>-44746646586575.227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88"/>
        <v>-44746646586575.227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-186444360777.39679</v>
      </c>
      <c r="L4431" s="444">
        <f t="shared" ca="1" si="187"/>
        <v>-44933090947352.625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88"/>
        <v>-44933090947352.625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-187221212280.63593</v>
      </c>
      <c r="L4432" s="444">
        <f t="shared" ca="1" si="187"/>
        <v>-45120312159633.258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88"/>
        <v>-45120312159633.258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-188001300665.13858</v>
      </c>
      <c r="L4433" s="444">
        <f t="shared" ca="1" si="187"/>
        <v>-45308313460298.398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88"/>
        <v>-45308313460298.398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-188784639417.91</v>
      </c>
      <c r="L4434" s="444">
        <f t="shared" ca="1" si="187"/>
        <v>-45497098099716.305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88"/>
        <v>-45497098099716.305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-189571242082.15128</v>
      </c>
      <c r="L4435" s="444">
        <f t="shared" ca="1" si="187"/>
        <v>-45686669341798.453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88"/>
        <v>-45686669341798.453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-190361122257.49356</v>
      </c>
      <c r="L4436" s="444">
        <f t="shared" ca="1" si="187"/>
        <v>-45877030464055.945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88"/>
        <v>-45877030464055.945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-191154293600.23309</v>
      </c>
      <c r="L4437" s="444">
        <f t="shared" ca="1" si="187"/>
        <v>-46068184757656.18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88"/>
        <v>-46068184757656.18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-191950769823.56741</v>
      </c>
      <c r="L4438" s="444">
        <f t="shared" ca="1" si="187"/>
        <v>-46260135527479.75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88"/>
        <v>-46260135527479.75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-192750564697.83228</v>
      </c>
      <c r="L4439" s="444">
        <f t="shared" ca="1" si="187"/>
        <v>-46452886092177.586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88"/>
        <v>-46452886092177.586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-193553692050.73993</v>
      </c>
      <c r="L4440" s="444">
        <f t="shared" ca="1" si="187"/>
        <v>-46646439784228.328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88"/>
        <v>-46646439784228.328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-194360165767.61804</v>
      </c>
      <c r="L4441" s="444">
        <f t="shared" ca="1" si="187"/>
        <v>-46840799949995.945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88"/>
        <v>-46840799949995.945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-195169999791.64978</v>
      </c>
      <c r="L4442" s="444">
        <f t="shared" ca="1" si="187"/>
        <v>-47035969949787.594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88"/>
        <v>-47035969949787.594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-195983208124.11496</v>
      </c>
      <c r="L4443" s="444">
        <f t="shared" ca="1" si="187"/>
        <v>-47231953157911.711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88"/>
        <v>-47231953157911.711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-196799804824.63214</v>
      </c>
      <c r="L4444" s="444">
        <f t="shared" ca="1" si="187"/>
        <v>-47428752962736.344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88"/>
        <v>-47428752962736.344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-197619804011.40143</v>
      </c>
      <c r="L4445" s="444">
        <f t="shared" ca="1" si="187"/>
        <v>-47626372766747.742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88"/>
        <v>-47626372766747.742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-198443219861.44891</v>
      </c>
      <c r="L4446" s="444">
        <f t="shared" ca="1" si="187"/>
        <v>-47824815986609.188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88"/>
        <v>-47824815986609.188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-199270066610.87161</v>
      </c>
      <c r="L4447" s="444">
        <f t="shared" ca="1" si="187"/>
        <v>-48024086053220.063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88"/>
        <v>-48024086053220.063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-200100358555.08359</v>
      </c>
      <c r="L4448" s="444">
        <f t="shared" ca="1" si="187"/>
        <v>-48224186411775.148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88"/>
        <v>-48224186411775.148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-200934110049.06311</v>
      </c>
      <c r="L4449" s="444">
        <f t="shared" ca="1" si="187"/>
        <v>-48425120521824.211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88"/>
        <v>-48425120521824.211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-201771335507.60089</v>
      </c>
      <c r="L4450" s="444">
        <f t="shared" ca="1" si="187"/>
        <v>-48626891857331.813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88"/>
        <v>-48626891857331.813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-202612049405.54922</v>
      </c>
      <c r="L4451" s="444">
        <f t="shared" ca="1" si="187"/>
        <v>-48829503906737.359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88"/>
        <v>-48829503906737.359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-203456266278.07233</v>
      </c>
      <c r="L4452" s="444">
        <f t="shared" ca="1" si="187"/>
        <v>-49032960173015.43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88"/>
        <v>-49032960173015.43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-204304000720.89761</v>
      </c>
      <c r="L4453" s="444">
        <f t="shared" ca="1" si="187"/>
        <v>-49237264173736.328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88"/>
        <v>-49237264173736.328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-205155267390.56802</v>
      </c>
      <c r="L4454" s="444">
        <f t="shared" ca="1" si="187"/>
        <v>-49442419441126.898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88"/>
        <v>-49442419441126.898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-206010081004.6954</v>
      </c>
      <c r="L4455" s="444">
        <f t="shared" ca="1" si="187"/>
        <v>-49648429522131.594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88"/>
        <v>-49648429522131.594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-206868456342.21497</v>
      </c>
      <c r="L4456" s="444">
        <f t="shared" ca="1" si="187"/>
        <v>-49855297978473.813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88"/>
        <v>-49855297978473.813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-207730408243.64087</v>
      </c>
      <c r="L4457" s="444">
        <f t="shared" ca="1" si="187"/>
        <v>-50063028386717.453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88"/>
        <v>-50063028386717.453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-208595951611.32272</v>
      </c>
      <c r="L4458" s="444">
        <f t="shared" ca="1" si="187"/>
        <v>-50271624338328.773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88"/>
        <v>-50271624338328.773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-209465101409.70322</v>
      </c>
      <c r="L4459" s="444">
        <f t="shared" ca="1" si="187"/>
        <v>-50481089439738.477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88"/>
        <v>-50481089439738.477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-210337872665.577</v>
      </c>
      <c r="L4460" s="444">
        <f t="shared" ca="1" si="187"/>
        <v>-50691427312404.055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88"/>
        <v>-50691427312404.055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-211214280468.35022</v>
      </c>
      <c r="L4461" s="444">
        <f t="shared" ca="1" si="187"/>
        <v>-50902641592872.406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88"/>
        <v>-50902641592872.406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-212094339970.3017</v>
      </c>
      <c r="L4462" s="444">
        <f t="shared" ca="1" si="187"/>
        <v>-51114735932842.711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88"/>
        <v>-51114735932842.711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-212978066386.84464</v>
      </c>
      <c r="L4463" s="444">
        <f t="shared" ca="1" si="187"/>
        <v>-51327713999229.555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88"/>
        <v>-51327713999229.555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-213865474996.78979</v>
      </c>
      <c r="L4464" s="444">
        <f t="shared" ca="1" si="187"/>
        <v>-51541579474226.344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88"/>
        <v>-51541579474226.344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-214756581142.60977</v>
      </c>
      <c r="L4465" s="444">
        <f t="shared" ca="1" si="187"/>
        <v>-51756336055368.953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88"/>
        <v>-51756336055368.953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-215651400230.70398</v>
      </c>
      <c r="L4466" s="444">
        <f t="shared" ca="1" si="187"/>
        <v>-51971987455599.656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88"/>
        <v>-51971987455599.656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-216549947731.66522</v>
      </c>
      <c r="L4467" s="444">
        <f t="shared" ca="1" si="187"/>
        <v>-52188537403331.32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88"/>
        <v>-52188537403331.32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-217452239180.54718</v>
      </c>
      <c r="L4468" s="444">
        <f t="shared" ca="1" si="187"/>
        <v>-52405989642511.867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88"/>
        <v>-52405989642511.867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-218358290177.13278</v>
      </c>
      <c r="L4469" s="444">
        <f t="shared" ca="1" si="187"/>
        <v>-52624347932689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88"/>
        <v>-52624347932689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-219268116386.20416</v>
      </c>
      <c r="L4470" s="444">
        <f t="shared" ca="1" si="187"/>
        <v>-52843616049075.203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88"/>
        <v>-52843616049075.203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-220181733537.81335</v>
      </c>
      <c r="L4471" s="444">
        <f t="shared" ca="1" si="187"/>
        <v>-53063797782613.016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88"/>
        <v>-53063797782613.016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-221099157427.55423</v>
      </c>
      <c r="L4472" s="444">
        <f t="shared" ca="1" si="187"/>
        <v>-53284896940040.57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88"/>
        <v>-53284896940040.57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-222020403916.83569</v>
      </c>
      <c r="L4473" s="444">
        <f t="shared" ca="1" si="187"/>
        <v>-53506917343957.406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88"/>
        <v>-53506917343957.406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-222945488933.15585</v>
      </c>
      <c r="L4474" s="444">
        <f t="shared" ca="1" si="187"/>
        <v>-53729862832890.563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88"/>
        <v>-53729862832890.563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-223874428470.37735</v>
      </c>
      <c r="L4475" s="444">
        <f t="shared" ca="1" si="187"/>
        <v>-53953737261360.938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88"/>
        <v>-53953737261360.938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-224807238589.00391</v>
      </c>
      <c r="L4476" s="444">
        <f t="shared" ca="1" si="187"/>
        <v>-54178544499949.938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88"/>
        <v>-54178544499949.938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-225743935416.45807</v>
      </c>
      <c r="L4477" s="444">
        <f t="shared" ca="1" si="187"/>
        <v>-54404288435366.398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88"/>
        <v>-54404288435366.398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-226684535147.35999</v>
      </c>
      <c r="L4478" s="444">
        <f t="shared" ca="1" si="187"/>
        <v>-54630972970513.758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88"/>
        <v>-54630972970513.758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-227629054043.80731</v>
      </c>
      <c r="L4479" s="444">
        <f t="shared" ca="1" si="187"/>
        <v>-54858602024557.563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88"/>
        <v>-54858602024557.563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-228577508435.65646</v>
      </c>
      <c r="L4480" s="444">
        <f t="shared" ca="1" si="187"/>
        <v>-55087179532993.219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88"/>
        <v>-55087179532993.219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-229529914720.80508</v>
      </c>
      <c r="L4481" s="444">
        <f t="shared" ca="1" si="187"/>
        <v>-55316709447714.023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88"/>
        <v>-55316709447714.023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-230486289365.47513</v>
      </c>
      <c r="L4482" s="444">
        <f t="shared" ca="1" si="187"/>
        <v>-55547195737079.5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88"/>
        <v>-55547195737079.5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-231446648904.49792</v>
      </c>
      <c r="L4483" s="444">
        <f t="shared" ca="1" si="187"/>
        <v>-55778642385984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88"/>
        <v>-55778642385984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-232411009941.60001</v>
      </c>
      <c r="L4484" s="444">
        <f t="shared" ca="1" si="187"/>
        <v>-56011053395925.602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88"/>
        <v>-56011053395925.602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-233379389149.68997</v>
      </c>
      <c r="L4485" s="444">
        <f t="shared" ca="1" si="187"/>
        <v>-56244432785075.289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88"/>
        <v>-56244432785075.289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-234351803271.14706</v>
      </c>
      <c r="L4486" s="444">
        <f t="shared" ca="1" si="187"/>
        <v>-56478784588346.438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88"/>
        <v>-56478784588346.438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-235328269118.1102</v>
      </c>
      <c r="L4487" s="444">
        <f t="shared" ca="1" si="187"/>
        <v>-56714112857464.547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88"/>
        <v>-56714112857464.547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-236308803572.76895</v>
      </c>
      <c r="L4488" s="444">
        <f t="shared" ca="1" si="187"/>
        <v>-56950421661037.313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88"/>
        <v>-56950421661037.313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-237293423587.65549</v>
      </c>
      <c r="L4489" s="444">
        <f t="shared" ca="1" si="187"/>
        <v>-57187715084624.969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88"/>
        <v>-57187715084624.969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-238282146185.93738</v>
      </c>
      <c r="L4490" s="444">
        <f t="shared" ca="1" si="187"/>
        <v>-57425997230810.906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88"/>
        <v>-57425997230810.906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-239274988461.7121</v>
      </c>
      <c r="L4491" s="444">
        <f t="shared" ca="1" si="187"/>
        <v>-57665272219272.617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88"/>
        <v>-57665272219272.617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-240271967580.30258</v>
      </c>
      <c r="L4492" s="444">
        <f t="shared" ca="1" si="187"/>
        <v>-57905544186852.922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88"/>
        <v>-57905544186852.922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-241273100778.55386</v>
      </c>
      <c r="L4493" s="444">
        <f t="shared" ca="1" si="187"/>
        <v>-58146817287631.477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88"/>
        <v>-58146817287631.477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-242278405365.13113</v>
      </c>
      <c r="L4494" s="444">
        <f t="shared" ca="1" si="187"/>
        <v>-58389095692996.609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88"/>
        <v>-58389095692996.609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-243287898720.81921</v>
      </c>
      <c r="L4495" s="444">
        <f t="shared" ca="1" si="187"/>
        <v>-58632383591717.43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88"/>
        <v>-58632383591717.43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-244301598298.82263</v>
      </c>
      <c r="L4496" s="444">
        <f t="shared" ca="1" si="187"/>
        <v>-58876685190016.25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88"/>
        <v>-58876685190016.25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-245319521625.06766</v>
      </c>
      <c r="L4497" s="444">
        <f t="shared" ca="1" si="187"/>
        <v>-59122004711641.32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88"/>
        <v>-59122004711641.32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-246341686298.50549</v>
      </c>
      <c r="L4498" s="444">
        <f t="shared" ca="1" si="187"/>
        <v>-59368346397939.828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88"/>
        <v>-59368346397939.828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-247368109991.41595</v>
      </c>
      <c r="L4499" s="444">
        <f t="shared" ca="1" si="187"/>
        <v>-59615714507931.242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88"/>
        <v>-59615714507931.242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-248398810449.7135</v>
      </c>
      <c r="L4500" s="444">
        <f t="shared" ca="1" si="187"/>
        <v>-59864113318380.953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88"/>
        <v>-59864113318380.953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-249433805493.25397</v>
      </c>
      <c r="L4501" s="444">
        <f t="shared" ca="1" si="187"/>
        <v>-60113547123874.211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88"/>
        <v>-60113547123874.211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-250473113016.14255</v>
      </c>
      <c r="L4502" s="444">
        <f t="shared" ca="1" si="187"/>
        <v>-60364020236890.352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88"/>
        <v>-60364020236890.352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-251516750987.04312</v>
      </c>
      <c r="L4503" s="444">
        <f t="shared" ca="1" si="187"/>
        <v>-60615536987877.398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88"/>
        <v>-60615536987877.398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-252564737449.48917</v>
      </c>
      <c r="L4504" s="444">
        <f t="shared" ca="1" si="187"/>
        <v>-60868101725326.891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88"/>
        <v>-60868101725326.891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-253617090522.19537</v>
      </c>
      <c r="L4505" s="444">
        <f t="shared" ca="1" si="187"/>
        <v>-61121718815849.086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88"/>
        <v>-61121718815849.086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-254673828399.37119</v>
      </c>
      <c r="L4506" s="444">
        <f t="shared" ca="1" si="187"/>
        <v>-61376392644248.461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88"/>
        <v>-61376392644248.461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-255734969351.03525</v>
      </c>
      <c r="L4507" s="444">
        <f t="shared" ca="1" si="187"/>
        <v>-61632127613599.5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88"/>
        <v>-61632127613599.5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-256800531723.33124</v>
      </c>
      <c r="L4508" s="444">
        <f t="shared" ca="1" si="187"/>
        <v>-61888928145322.828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88"/>
        <v>-61888928145322.828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-257870533938.84512</v>
      </c>
      <c r="L4509" s="444">
        <f t="shared" ca="1" si="187"/>
        <v>-62146798679261.672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88"/>
        <v>-62146798679261.672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-258944994496.92368</v>
      </c>
      <c r="L4510" s="444">
        <f t="shared" ca="1" si="187"/>
        <v>-62405743673758.594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88"/>
        <v>-62405743673758.594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-260023931973.99414</v>
      </c>
      <c r="L4511" s="444">
        <f t="shared" ca="1" si="187"/>
        <v>-62665767605732.586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88"/>
        <v>-62665767605732.586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-261107365023.88577</v>
      </c>
      <c r="L4512" s="444">
        <f t="shared" ca="1" si="187"/>
        <v>-62926874970756.469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88"/>
        <v>-62926874970756.469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-262195312378.15195</v>
      </c>
      <c r="L4513" s="444">
        <f t="shared" ca="1" si="187"/>
        <v>-63189070283134.617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88"/>
        <v>-63189070283134.617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-263287792846.39426</v>
      </c>
      <c r="L4514" s="444">
        <f t="shared" ca="1" si="187"/>
        <v>-63452358075981.008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88"/>
        <v>-63452358075981.008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-264384825316.58752</v>
      </c>
      <c r="L4515" s="444">
        <f t="shared" ca="1" si="187"/>
        <v>-63716742901297.594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88"/>
        <v>-63716742901297.594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-265486428755.40665</v>
      </c>
      <c r="L4516" s="444">
        <f t="shared" ca="1" si="187"/>
        <v>-63982229330053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88"/>
        <v>-63982229330053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-266592622208.55417</v>
      </c>
      <c r="L4517" s="444">
        <f t="shared" ca="1" si="187"/>
        <v>-64248821952261.555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88"/>
        <v>-64248821952261.555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-267703424801.08981</v>
      </c>
      <c r="L4518" s="444">
        <f t="shared" ca="1" si="187"/>
        <v>-64516525377062.641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88"/>
        <v>-64516525377062.641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-268818855737.76099</v>
      </c>
      <c r="L4519" s="444">
        <f t="shared" ca="1" si="187"/>
        <v>-64785344232800.398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88"/>
        <v>-64785344232800.398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-269938934303.33499</v>
      </c>
      <c r="L4520" s="444">
        <f t="shared" ca="1" si="187"/>
        <v>-65055283167103.734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88"/>
        <v>-65055283167103.734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-271063679862.93222</v>
      </c>
      <c r="L4521" s="444">
        <f t="shared" ca="1" si="187"/>
        <v>-65326346846966.664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88"/>
        <v>-65326346846966.664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-272193111862.36105</v>
      </c>
      <c r="L4522" s="444">
        <f t="shared" ca="1" si="187"/>
        <v>-65598539958829.023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88"/>
        <v>-65598539958829.023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-273327249828.45422</v>
      </c>
      <c r="L4523" s="444">
        <f t="shared" ca="1" si="187"/>
        <v>-65871867208657.477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88"/>
        <v>-65871867208657.477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-274466113369.40616</v>
      </c>
      <c r="L4524" s="444">
        <f t="shared" ca="1" si="187"/>
        <v>-66146333322026.883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88"/>
        <v>-66146333322026.883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-275609722175.112</v>
      </c>
      <c r="L4525" s="444">
        <f t="shared" ca="1" si="187"/>
        <v>-66421943044201.992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88"/>
        <v>-66421943044201.992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-276758096017.5083</v>
      </c>
      <c r="L4526" s="444">
        <f t="shared" ca="1" si="187"/>
        <v>-66698701140219.5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88"/>
        <v>-66698701140219.5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-277911254750.91461</v>
      </c>
      <c r="L4527" s="444">
        <f t="shared" ca="1" si="187"/>
        <v>-66976612394970.414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88"/>
        <v>-66976612394970.414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-279069218312.37671</v>
      </c>
      <c r="L4528" s="444">
        <f t="shared" ca="1" si="187"/>
        <v>-67255681613282.789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88"/>
        <v>-67255681613282.789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-280232006722.0116</v>
      </c>
      <c r="L4529" s="444">
        <f t="shared" ca="1" si="187"/>
        <v>-67535913620004.797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88"/>
        <v>-67535913620004.797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-281399640083.35333</v>
      </c>
      <c r="L4530" s="444">
        <f t="shared" ca="1" si="187"/>
        <v>-67817313260088.148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88"/>
        <v>-67817313260088.148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-282572138583.70062</v>
      </c>
      <c r="L4531" s="444">
        <f t="shared" ca="1" si="187"/>
        <v>-68099885398671.852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88"/>
        <v>-68099885398671.852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-283749522494.46606</v>
      </c>
      <c r="L4532" s="444">
        <f t="shared" ca="1" si="187"/>
        <v>-68383634921166.32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88"/>
        <v>-68383634921166.32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-284931812171.52631</v>
      </c>
      <c r="L4533" s="444">
        <f t="shared" ca="1" si="187"/>
        <v>-68668566733337.844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88"/>
        <v>-68668566733337.844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-286119028055.57434</v>
      </c>
      <c r="L4534" s="444">
        <f t="shared" ca="1" si="187"/>
        <v>-68954685761393.422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88"/>
        <v>-68954685761393.422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-287311190672.4726</v>
      </c>
      <c r="L4535" s="444">
        <f t="shared" ca="1" si="187"/>
        <v>-69241996952065.891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88"/>
        <v>-69241996952065.891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-288508320633.60785</v>
      </c>
      <c r="L4536" s="444">
        <f t="shared" ca="1" si="187"/>
        <v>-69530505272699.5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88"/>
        <v>-69530505272699.5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-289710438636.24792</v>
      </c>
      <c r="L4537" s="444">
        <f t="shared" ca="1" si="187"/>
        <v>-69820215711335.75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88"/>
        <v>-69820215711335.75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-290917565463.89893</v>
      </c>
      <c r="L4538" s="444">
        <f t="shared" ca="1" si="187"/>
        <v>-70111133276799.648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88"/>
        <v>-70111133276799.648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-292129721986.66522</v>
      </c>
      <c r="L4539" s="444">
        <f t="shared" ca="1" si="187"/>
        <v>-70403262998786.313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88"/>
        <v>-70403262998786.313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-293346929161.60962</v>
      </c>
      <c r="L4540" s="444">
        <f t="shared" ca="1" si="187"/>
        <v>-70696609927947.922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88"/>
        <v>-70696609927947.922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-294569208033.11633</v>
      </c>
      <c r="L4541" s="444">
        <f t="shared" ca="1" si="187"/>
        <v>-70991179135981.031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88"/>
        <v>-70991179135981.031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-295796579733.25427</v>
      </c>
      <c r="L4542" s="444">
        <f t="shared" ca="1" si="187"/>
        <v>-71286975715714.281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88"/>
        <v>-71286975715714.281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-297029065482.14282</v>
      </c>
      <c r="L4543" s="444">
        <f t="shared" ca="1" si="187"/>
        <v>-71584004781196.422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88"/>
        <v>-71584004781196.422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-298266686588.31842</v>
      </c>
      <c r="L4544" s="444">
        <f t="shared" ca="1" si="187"/>
        <v>-71882271467784.734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88"/>
        <v>-71882271467784.734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-299509464449.10303</v>
      </c>
      <c r="L4545" s="444">
        <f t="shared" ca="1" si="187"/>
        <v>-72181780932233.844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88"/>
        <v>-72181780932233.844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-300757420550.97437</v>
      </c>
      <c r="L4546" s="444">
        <f t="shared" ca="1" si="187"/>
        <v>-72482538352784.813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88"/>
        <v>-72482538352784.813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-302010576469.93671</v>
      </c>
      <c r="L4547" s="444">
        <f t="shared" ca="1" si="187"/>
        <v>-72784548929254.75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88"/>
        <v>-72784548929254.75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-303268953871.89478</v>
      </c>
      <c r="L4548" s="444">
        <f t="shared" ca="1" si="187"/>
        <v>-73087817883126.641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88"/>
        <v>-73087817883126.641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-304532574513.02765</v>
      </c>
      <c r="L4549" s="444">
        <f t="shared" ca="1" si="187"/>
        <v>-73392350457639.672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88"/>
        <v>-73392350457639.672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-305801460240.16528</v>
      </c>
      <c r="L4550" s="444">
        <f t="shared" ca="1" si="187"/>
        <v>-73698151917879.844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88"/>
        <v>-73698151917879.844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-307075632991.16602</v>
      </c>
      <c r="L4551" s="444">
        <f t="shared" ca="1" si="187"/>
        <v>-74005227550871.016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88"/>
        <v>-74005227550871.016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-308355114795.2959</v>
      </c>
      <c r="L4552" s="444">
        <f t="shared" ca="1" si="187"/>
        <v>-74313582665666.313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88"/>
        <v>-74313582665666.313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-309639927773.60962</v>
      </c>
      <c r="L4553" s="444">
        <f t="shared" ca="1" si="187"/>
        <v>-74623222593439.922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88"/>
        <v>-74623222593439.922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-310930094139.33301</v>
      </c>
      <c r="L4554" s="444">
        <f t="shared" ca="1" si="187"/>
        <v>-74934152687579.25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88"/>
        <v>-74934152687579.25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-312225636198.24689</v>
      </c>
      <c r="L4555" s="444">
        <f t="shared" ca="1" si="187"/>
        <v>-75246378323777.5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88"/>
        <v>-75246378323777.5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-313526576349.07294</v>
      </c>
      <c r="L4556" s="444">
        <f t="shared" ca="1" si="187"/>
        <v>-75559904900126.578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88"/>
        <v>-75559904900126.578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-314832937083.86072</v>
      </c>
      <c r="L4557" s="444">
        <f t="shared" ca="1" si="187"/>
        <v>-75874737837210.438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88"/>
        <v>-75874737837210.438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-316144740988.37683</v>
      </c>
      <c r="L4558" s="444">
        <f t="shared" ca="1" si="187"/>
        <v>-76190882578198.813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88"/>
        <v>-76190882578198.813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-317462010742.49506</v>
      </c>
      <c r="L4559" s="444">
        <f t="shared" ca="1" si="187"/>
        <v>-76508344588941.313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88"/>
        <v>-76508344588941.313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-318784769120.58881</v>
      </c>
      <c r="L4560" s="444">
        <f t="shared" ca="1" si="187"/>
        <v>-76827129358061.906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88"/>
        <v>-76827129358061.906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-320113038991.92462</v>
      </c>
      <c r="L4561" s="444">
        <f t="shared" ca="1" si="187"/>
        <v>-77147242397053.828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88"/>
        <v>-77147242397053.828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-321446843321.05762</v>
      </c>
      <c r="L4562" s="444">
        <f t="shared" ca="1" si="187"/>
        <v>-77468689240374.891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88"/>
        <v>-77468689240374.891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-322786205168.2287</v>
      </c>
      <c r="L4563" s="444">
        <f t="shared" ca="1" si="187"/>
        <v>-77791475445543.125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88"/>
        <v>-77791475445543.125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-324131147689.763</v>
      </c>
      <c r="L4564" s="444">
        <f t="shared" ca="1" si="187"/>
        <v>-78115606593232.891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88"/>
        <v>-78115606593232.891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-325481694138.4704</v>
      </c>
      <c r="L4565" s="444">
        <f t="shared" ca="1" si="187"/>
        <v>-78441088287371.359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88"/>
        <v>-78441088287371.359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-326837867864.0473</v>
      </c>
      <c r="L4566" s="444">
        <f t="shared" ca="1" si="187"/>
        <v>-78767926155235.406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88"/>
        <v>-78767926155235.406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-328199692313.48083</v>
      </c>
      <c r="L4567" s="444">
        <f t="shared" ca="1" si="187"/>
        <v>-79096125847548.891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88"/>
        <v>-79096125847548.891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-329567191031.45374</v>
      </c>
      <c r="L4568" s="444">
        <f t="shared" ca="1" si="187"/>
        <v>-79425693038580.344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88"/>
        <v>-79425693038580.344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-330940387660.7514</v>
      </c>
      <c r="L4569" s="444">
        <f t="shared" ca="1" si="187"/>
        <v>-79756633426241.094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88"/>
        <v>-79756633426241.094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-332319305942.6712</v>
      </c>
      <c r="L4570" s="444">
        <f t="shared" ca="1" si="187"/>
        <v>-80088952732183.766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88"/>
        <v>-80088952732183.766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-333703969717.43237</v>
      </c>
      <c r="L4571" s="444">
        <f t="shared" ca="1" si="187"/>
        <v>-80422656701901.203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88"/>
        <v>-80422656701901.203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-335094402924.58832</v>
      </c>
      <c r="L4572" s="444">
        <f t="shared" ca="1" si="187"/>
        <v>-80757751104825.797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88"/>
        <v>-80757751104825.797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-336490629603.4408</v>
      </c>
      <c r="L4573" s="444">
        <f t="shared" ca="1" si="187"/>
        <v>-81094241734429.234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88"/>
        <v>-81094241734429.234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-337892673893.45514</v>
      </c>
      <c r="L4574" s="444">
        <f t="shared" ca="1" si="187"/>
        <v>-81432134408322.688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88"/>
        <v>-81432134408322.688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-339300560034.67786</v>
      </c>
      <c r="L4575" s="444">
        <f t="shared" ca="1" si="187"/>
        <v>-81771434968357.359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88"/>
        <v>-81771434968357.359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-340714312368.15564</v>
      </c>
      <c r="L4576" s="444">
        <f t="shared" ca="1" si="187"/>
        <v>-82112149280725.516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88"/>
        <v>-82112149280725.516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-342133955336.35632</v>
      </c>
      <c r="L4577" s="444">
        <f t="shared" ca="1" si="187"/>
        <v>-82454283236061.875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88"/>
        <v>-82454283236061.875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-343559513483.59113</v>
      </c>
      <c r="L4578" s="444">
        <f t="shared" ca="1" si="187"/>
        <v>-82797842749545.469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88"/>
        <v>-82797842749545.469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-344991011456.43945</v>
      </c>
      <c r="L4579" s="444">
        <f t="shared" ca="1" si="187"/>
        <v>-83142833761001.906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88"/>
        <v>-83142833761001.906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-346428474004.17462</v>
      </c>
      <c r="L4580" s="444">
        <f t="shared" ca="1" si="187"/>
        <v>-83489262235006.078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88"/>
        <v>-83489262235006.078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-347871925979.19202</v>
      </c>
      <c r="L4581" s="444">
        <f t="shared" ca="1" si="187"/>
        <v>-83837134160985.266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88"/>
        <v>-83837134160985.266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-349321392337.4386</v>
      </c>
      <c r="L4582" s="444">
        <f t="shared" ca="1" si="187"/>
        <v>-84186455553322.703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88"/>
        <v>-84186455553322.703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-350776898138.8446</v>
      </c>
      <c r="L4583" s="444">
        <f t="shared" ca="1" si="187"/>
        <v>-84537232451461.547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88"/>
        <v>-84537232451461.547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-352238468547.75647</v>
      </c>
      <c r="L4584" s="444">
        <f t="shared" ca="1" si="187"/>
        <v>-84889470920009.297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88"/>
        <v>-84889470920009.297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-353706128833.37207</v>
      </c>
      <c r="L4585" s="444">
        <f t="shared" ca="1" si="187"/>
        <v>-85243177048842.672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88"/>
        <v>-85243177048842.672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-355179904370.1778</v>
      </c>
      <c r="L4586" s="444">
        <f t="shared" ca="1" si="187"/>
        <v>-85598356953212.844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88"/>
        <v>-85598356953212.844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-356659820638.38684</v>
      </c>
      <c r="L4587" s="444">
        <f t="shared" ca="1" si="187"/>
        <v>-85955016773851.234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88"/>
        <v>-85955016773851.234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-358145903224.38013</v>
      </c>
      <c r="L4588" s="444">
        <f t="shared" ca="1" si="187"/>
        <v>-86313162677075.609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88"/>
        <v>-86313162677075.609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-359638177821.14838</v>
      </c>
      <c r="L4589" s="444">
        <f t="shared" ca="1" si="187"/>
        <v>-86672800854896.75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88"/>
        <v>-86672800854896.75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-361136670228.73645</v>
      </c>
      <c r="L4590" s="444">
        <f t="shared" ca="1" si="187"/>
        <v>-87033937525125.484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88"/>
        <v>-87033937525125.484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-362641406354.68951</v>
      </c>
      <c r="L4591" s="444">
        <f t="shared" ca="1" si="187"/>
        <v>-87396578931480.172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88"/>
        <v>-87396578931480.172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-364152412214.50073</v>
      </c>
      <c r="L4592" s="444">
        <f t="shared" ca="1" si="187"/>
        <v>-87760731343694.672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88"/>
        <v>-87760731343694.672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-365669713932.06116</v>
      </c>
      <c r="L4593" s="444">
        <f t="shared" ca="1" si="187"/>
        <v>-88126401057626.734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88"/>
        <v>-88126401057626.734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-367193337740.11139</v>
      </c>
      <c r="L4594" s="444">
        <f t="shared" ca="1" si="187"/>
        <v>-88493594395366.844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88"/>
        <v>-88493594395366.844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-368723309980.69519</v>
      </c>
      <c r="L4595" s="444">
        <f t="shared" ca="1" si="187"/>
        <v>-88862317705347.531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88"/>
        <v>-88862317705347.531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-370259657105.61469</v>
      </c>
      <c r="L4596" s="444">
        <f t="shared" ca="1" si="187"/>
        <v>-89232577362453.141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88"/>
        <v>-89232577362453.141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-371802405676.88806</v>
      </c>
      <c r="L4597" s="444">
        <f t="shared" ca="1" si="187"/>
        <v>-89604379768130.031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88"/>
        <v>-89604379768130.031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-373351582367.20844</v>
      </c>
      <c r="L4598" s="444">
        <f t="shared" ref="L4598:L4852" ca="1" si="192">I4598-J4598+K4598</f>
        <v>-89977731350497.234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93">L4598</f>
        <v>-89977731350497.234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-374907213960.40515</v>
      </c>
      <c r="L4599" s="444">
        <f t="shared" ca="1" si="192"/>
        <v>-90352638564457.641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93"/>
        <v>-90352638564457.641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-376469327351.90686</v>
      </c>
      <c r="L4600" s="444">
        <f t="shared" ca="1" si="192"/>
        <v>-90729107891809.547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93"/>
        <v>-90729107891809.547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-378037949549.20642</v>
      </c>
      <c r="L4601" s="444">
        <f t="shared" ca="1" si="192"/>
        <v>-91107145841358.75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93"/>
        <v>-91107145841358.75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-379613107672.32813</v>
      </c>
      <c r="L4602" s="444">
        <f t="shared" ca="1" si="192"/>
        <v>-91486758949031.078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93"/>
        <v>-91486758949031.078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-381194828954.29614</v>
      </c>
      <c r="L4603" s="444">
        <f t="shared" ca="1" si="192"/>
        <v>-91867953777985.375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93"/>
        <v>-91867953777985.375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-382783140741.60571</v>
      </c>
      <c r="L4604" s="444">
        <f t="shared" ca="1" si="192"/>
        <v>-92250736918726.984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93"/>
        <v>-92250736918726.984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-384378070494.69574</v>
      </c>
      <c r="L4605" s="444">
        <f t="shared" ca="1" si="192"/>
        <v>-92635114989221.688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93"/>
        <v>-92635114989221.688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-385979645788.42371</v>
      </c>
      <c r="L4606" s="444">
        <f t="shared" ca="1" si="192"/>
        <v>-93021094635010.109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93"/>
        <v>-93021094635010.109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-387587894312.54211</v>
      </c>
      <c r="L4607" s="444">
        <f t="shared" ca="1" si="192"/>
        <v>-93408682529322.656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93"/>
        <v>-93408682529322.656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-389202843872.17773</v>
      </c>
      <c r="L4608" s="444">
        <f t="shared" ca="1" si="192"/>
        <v>-93797885373194.828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93"/>
        <v>-93797885373194.828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-390824522388.31177</v>
      </c>
      <c r="L4609" s="444">
        <f t="shared" ca="1" si="192"/>
        <v>-94188709895583.141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93"/>
        <v>-94188709895583.141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-392452957898.26306</v>
      </c>
      <c r="L4610" s="444">
        <f t="shared" ca="1" si="192"/>
        <v>-94581162853481.406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93"/>
        <v>-94581162853481.406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-394088178556.17255</v>
      </c>
      <c r="L4611" s="444">
        <f t="shared" ca="1" si="192"/>
        <v>-94975251032037.578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93"/>
        <v>-94975251032037.578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-395730212633.48993</v>
      </c>
      <c r="L4612" s="444">
        <f t="shared" ca="1" si="192"/>
        <v>-95370981244671.063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93"/>
        <v>-95370981244671.063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-397379088519.46277</v>
      </c>
      <c r="L4613" s="444">
        <f t="shared" ca="1" si="192"/>
        <v>-95768360333190.531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93"/>
        <v>-95768360333190.531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-399034834721.6272</v>
      </c>
      <c r="L4614" s="444">
        <f t="shared" ca="1" si="192"/>
        <v>-96167395167912.156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93"/>
        <v>-96167395167912.156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-400697479866.30066</v>
      </c>
      <c r="L4615" s="444">
        <f t="shared" ca="1" si="192"/>
        <v>-96568092647778.453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93"/>
        <v>-96568092647778.453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-402367052699.0769</v>
      </c>
      <c r="L4616" s="444">
        <f t="shared" ca="1" si="192"/>
        <v>-96970459700477.531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93"/>
        <v>-96970459700477.531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-404043582085.32306</v>
      </c>
      <c r="L4617" s="444">
        <f t="shared" ca="1" si="192"/>
        <v>-97374503282562.859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93"/>
        <v>-97374503282562.859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-405727097010.67859</v>
      </c>
      <c r="L4618" s="444">
        <f t="shared" ca="1" si="192"/>
        <v>-97780230379573.531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93"/>
        <v>-97780230379573.531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-407417626581.5564</v>
      </c>
      <c r="L4619" s="444">
        <f t="shared" ca="1" si="192"/>
        <v>-98187648006155.094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93"/>
        <v>-98187648006155.094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-409115200025.64624</v>
      </c>
      <c r="L4620" s="444">
        <f t="shared" ca="1" si="192"/>
        <v>-98596763206180.734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93"/>
        <v>-98596763206180.734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-410819846692.41974</v>
      </c>
      <c r="L4621" s="444">
        <f t="shared" ca="1" si="192"/>
        <v>-99007583052873.156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93"/>
        <v>-99007583052873.156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-412531596053.63812</v>
      </c>
      <c r="L4622" s="444">
        <f t="shared" ca="1" si="192"/>
        <v>-99420114648926.797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93"/>
        <v>-99420114648926.797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-414250477703.86163</v>
      </c>
      <c r="L4623" s="444">
        <f t="shared" ca="1" si="192"/>
        <v>-99834365126630.656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93"/>
        <v>-99834365126630.656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-415976521360.96106</v>
      </c>
      <c r="L4624" s="444">
        <f t="shared" ca="1" si="192"/>
        <v>-100250341647991.63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93"/>
        <v>-100250341647991.63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-417709756866.63177</v>
      </c>
      <c r="L4625" s="444">
        <f t="shared" ca="1" si="192"/>
        <v>-100668051404858.25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93"/>
        <v>-100668051404858.25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-419450214186.90936</v>
      </c>
      <c r="L4626" s="444">
        <f t="shared" ca="1" si="192"/>
        <v>-101087501619045.16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93"/>
        <v>-101087501619045.16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-421197923412.68817</v>
      </c>
      <c r="L4627" s="444">
        <f t="shared" ca="1" si="192"/>
        <v>-101508699542457.84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93"/>
        <v>-101508699542457.84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-422952914760.24103</v>
      </c>
      <c r="L4628" s="444">
        <f t="shared" ca="1" si="192"/>
        <v>-101931652457218.08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93"/>
        <v>-101931652457218.08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-424715218571.742</v>
      </c>
      <c r="L4629" s="444">
        <f t="shared" ca="1" si="192"/>
        <v>-102356367675789.81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93"/>
        <v>-102356367675789.81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-426484865315.79089</v>
      </c>
      <c r="L4630" s="444">
        <f t="shared" ca="1" si="192"/>
        <v>-102782852541105.61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93"/>
        <v>-102782852541105.61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-428261885587.94006</v>
      </c>
      <c r="L4631" s="444">
        <f t="shared" ca="1" si="192"/>
        <v>-103211114426693.55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93"/>
        <v>-103211114426693.55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-430046310111.22308</v>
      </c>
      <c r="L4632" s="444">
        <f t="shared" ca="1" si="192"/>
        <v>-103641160736804.77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93"/>
        <v>-103641160736804.77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-431838169736.68652</v>
      </c>
      <c r="L4633" s="444">
        <f t="shared" ca="1" si="192"/>
        <v>-104072998906541.45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93"/>
        <v>-104072998906541.45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-433637495443.92273</v>
      </c>
      <c r="L4634" s="444">
        <f t="shared" ca="1" si="192"/>
        <v>-104506636401985.38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93"/>
        <v>-104506636401985.38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-435444318341.60571</v>
      </c>
      <c r="L4635" s="444">
        <f t="shared" ca="1" si="192"/>
        <v>-104942080720326.98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93"/>
        <v>-104942080720326.98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-437258669668.02911</v>
      </c>
      <c r="L4636" s="444">
        <f t="shared" ca="1" si="192"/>
        <v>-105379339389995.02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93"/>
        <v>-105379339389995.02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-439080580791.64587</v>
      </c>
      <c r="L4637" s="444">
        <f t="shared" ca="1" si="192"/>
        <v>-105818419970786.66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93"/>
        <v>-105818419970786.66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-440910083211.61108</v>
      </c>
      <c r="L4638" s="444">
        <f t="shared" ca="1" si="192"/>
        <v>-106259330053998.27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93"/>
        <v>-106259330053998.27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-442747208558.32611</v>
      </c>
      <c r="L4639" s="444">
        <f t="shared" ca="1" si="192"/>
        <v>-106702077262556.59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93"/>
        <v>-106702077262556.59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-444591988593.98578</v>
      </c>
      <c r="L4640" s="444">
        <f t="shared" ca="1" si="192"/>
        <v>-107146669251150.58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93"/>
        <v>-107146669251150.58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-446444455213.12738</v>
      </c>
      <c r="L4641" s="444">
        <f t="shared" ca="1" si="192"/>
        <v>-107593113706363.7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93"/>
        <v>-107593113706363.7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-448304640443.18207</v>
      </c>
      <c r="L4642" s="444">
        <f t="shared" ca="1" si="192"/>
        <v>-108041418346806.89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93"/>
        <v>-108041418346806.89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-450172576445.02869</v>
      </c>
      <c r="L4643" s="444">
        <f t="shared" ca="1" si="192"/>
        <v>-108491590923251.92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93"/>
        <v>-108491590923251.92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-452048295513.54968</v>
      </c>
      <c r="L4644" s="444">
        <f t="shared" ca="1" si="192"/>
        <v>-108943639218765.47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93"/>
        <v>-108943639218765.47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-453931830078.18945</v>
      </c>
      <c r="L4645" s="444">
        <f t="shared" ca="1" si="192"/>
        <v>-109397571048843.66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93"/>
        <v>-109397571048843.66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-455823212703.5152</v>
      </c>
      <c r="L4646" s="444">
        <f t="shared" ca="1" si="192"/>
        <v>-109853394261547.17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93"/>
        <v>-109853394261547.17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-457722476089.77997</v>
      </c>
      <c r="L4647" s="444">
        <f t="shared" ca="1" si="192"/>
        <v>-110311116737636.95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93"/>
        <v>-110311116737636.95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-459629653073.4873</v>
      </c>
      <c r="L4648" s="444">
        <f t="shared" ca="1" si="192"/>
        <v>-110770746390710.44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93"/>
        <v>-110770746390710.44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-461544776627.96014</v>
      </c>
      <c r="L4649" s="444">
        <f t="shared" ca="1" si="192"/>
        <v>-111232291167338.39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93"/>
        <v>-111232291167338.39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-463467879863.90997</v>
      </c>
      <c r="L4650" s="444">
        <f t="shared" ca="1" si="192"/>
        <v>-111695759047202.3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93"/>
        <v>-111695759047202.3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-465398996030.00958</v>
      </c>
      <c r="L4651" s="444">
        <f t="shared" ca="1" si="192"/>
        <v>-112161158043232.31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93"/>
        <v>-112161158043232.31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-467338158513.46796</v>
      </c>
      <c r="L4652" s="444">
        <f t="shared" ca="1" si="192"/>
        <v>-112628496201745.78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93"/>
        <v>-112628496201745.78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-469285400840.60742</v>
      </c>
      <c r="L4653" s="444">
        <f t="shared" ca="1" si="192"/>
        <v>-113097781602586.39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93"/>
        <v>-113097781602586.39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-471240756677.44336</v>
      </c>
      <c r="L4654" s="444">
        <f t="shared" ca="1" si="192"/>
        <v>-113569022359263.83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93"/>
        <v>-113569022359263.83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-473204259830.26593</v>
      </c>
      <c r="L4655" s="444">
        <f t="shared" ca="1" si="192"/>
        <v>-114042226619094.09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93"/>
        <v>-114042226619094.09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-475175944246.2254</v>
      </c>
      <c r="L4656" s="444">
        <f t="shared" ca="1" si="192"/>
        <v>-114517402563340.31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93"/>
        <v>-114517402563340.31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-477155844013.91797</v>
      </c>
      <c r="L4657" s="444">
        <f t="shared" ca="1" si="192"/>
        <v>-114994558407354.23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93"/>
        <v>-114994558407354.23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-479143993363.97601</v>
      </c>
      <c r="L4658" s="444">
        <f t="shared" ca="1" si="192"/>
        <v>-115473702400718.2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93"/>
        <v>-115473702400718.2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-481140426669.65918</v>
      </c>
      <c r="L4659" s="444">
        <f t="shared" ca="1" si="192"/>
        <v>-115954842827387.86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93"/>
        <v>-115954842827387.86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-483145178447.4494</v>
      </c>
      <c r="L4660" s="444">
        <f t="shared" ca="1" si="192"/>
        <v>-116437988005835.31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93"/>
        <v>-116437988005835.31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-485158283357.64716</v>
      </c>
      <c r="L4661" s="444">
        <f t="shared" ca="1" si="192"/>
        <v>-116923146289192.95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93"/>
        <v>-116923146289192.95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-487179776204.9707</v>
      </c>
      <c r="L4662" s="444">
        <f t="shared" ca="1" si="192"/>
        <v>-117410326065397.92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93"/>
        <v>-117410326065397.92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-489209691939.15802</v>
      </c>
      <c r="L4663" s="444">
        <f t="shared" ca="1" si="192"/>
        <v>-117899535757337.08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93"/>
        <v>-117899535757337.08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-491248065655.57117</v>
      </c>
      <c r="L4664" s="444">
        <f t="shared" ca="1" si="192"/>
        <v>-118390783822992.66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93"/>
        <v>-118390783822992.66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-493294932595.80267</v>
      </c>
      <c r="L4665" s="444">
        <f t="shared" ca="1" si="192"/>
        <v>-118884078755588.45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93"/>
        <v>-118884078755588.45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-495350328148.28528</v>
      </c>
      <c r="L4666" s="444">
        <f t="shared" ca="1" si="192"/>
        <v>-119379429083736.73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93"/>
        <v>-119379429083736.73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-497414287848.90308</v>
      </c>
      <c r="L4667" s="444">
        <f t="shared" ca="1" si="192"/>
        <v>-119876843371585.64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93"/>
        <v>-119876843371585.64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-499486847381.60681</v>
      </c>
      <c r="L4668" s="444">
        <f t="shared" ca="1" si="192"/>
        <v>-120376330218967.25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93"/>
        <v>-120376330218967.25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-501568042579.03021</v>
      </c>
      <c r="L4669" s="444">
        <f t="shared" ca="1" si="192"/>
        <v>-120877898261546.28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93"/>
        <v>-120877898261546.28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-503657909423.1095</v>
      </c>
      <c r="L4670" s="444">
        <f t="shared" ca="1" si="192"/>
        <v>-121381556170969.39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93"/>
        <v>-121381556170969.39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-505756484045.70581</v>
      </c>
      <c r="L4671" s="444">
        <f t="shared" ca="1" si="192"/>
        <v>-121887312655015.09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93"/>
        <v>-121887312655015.09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-507863802729.22955</v>
      </c>
      <c r="L4672" s="444">
        <f t="shared" ca="1" si="192"/>
        <v>-122395176457744.33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93"/>
        <v>-122395176457744.33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-509979901907.26801</v>
      </c>
      <c r="L4673" s="444">
        <f t="shared" ca="1" si="192"/>
        <v>-122905156359651.59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93"/>
        <v>-122905156359651.59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-512104818165.21497</v>
      </c>
      <c r="L4674" s="444">
        <f t="shared" ca="1" si="192"/>
        <v>-123417261177816.81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93"/>
        <v>-123417261177816.81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-514238588240.90338</v>
      </c>
      <c r="L4675" s="444">
        <f t="shared" ca="1" si="192"/>
        <v>-123931499766057.72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93"/>
        <v>-123931499766057.72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-516381249025.24048</v>
      </c>
      <c r="L4676" s="444">
        <f t="shared" ca="1" si="192"/>
        <v>-124447881015082.95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93"/>
        <v>-124447881015082.95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-518532837562.84564</v>
      </c>
      <c r="L4677" s="444">
        <f t="shared" ca="1" si="192"/>
        <v>-124966413852645.8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93"/>
        <v>-124966413852645.8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-520693391052.6908</v>
      </c>
      <c r="L4678" s="444">
        <f t="shared" ca="1" si="192"/>
        <v>-125487107243698.48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93"/>
        <v>-125487107243698.48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-522862946848.74365</v>
      </c>
      <c r="L4679" s="444">
        <f t="shared" ca="1" si="192"/>
        <v>-126009970190547.23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93"/>
        <v>-126009970190547.23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-525041542460.61346</v>
      </c>
      <c r="L4680" s="444">
        <f t="shared" ca="1" si="192"/>
        <v>-126535011733007.84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93"/>
        <v>-126535011733007.84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-527229215554.19934</v>
      </c>
      <c r="L4681" s="444">
        <f t="shared" ca="1" si="192"/>
        <v>-127062240948562.05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93"/>
        <v>-127062240948562.05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-529426003952.34186</v>
      </c>
      <c r="L4682" s="444">
        <f t="shared" ca="1" si="192"/>
        <v>-127591666952514.39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93"/>
        <v>-127591666952514.39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-531631945635.47662</v>
      </c>
      <c r="L4683" s="444">
        <f t="shared" ca="1" si="192"/>
        <v>-128123298898149.88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93"/>
        <v>-128123298898149.88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-533847078742.29114</v>
      </c>
      <c r="L4684" s="444">
        <f t="shared" ca="1" si="192"/>
        <v>-128657145976892.17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93"/>
        <v>-128657145976892.17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-536071441570.38403</v>
      </c>
      <c r="L4685" s="444">
        <f t="shared" ca="1" si="192"/>
        <v>-129193217418462.56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93"/>
        <v>-129193217418462.56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-538305072576.92731</v>
      </c>
      <c r="L4686" s="444">
        <f t="shared" ca="1" si="192"/>
        <v>-129731522491039.48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93"/>
        <v>-129731522491039.48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-540548010379.33118</v>
      </c>
      <c r="L4687" s="444">
        <f t="shared" ca="1" si="192"/>
        <v>-130272070501418.81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93"/>
        <v>-130272070501418.81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-542800293755.91168</v>
      </c>
      <c r="L4688" s="444">
        <f t="shared" ca="1" si="192"/>
        <v>-130814870795174.72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93"/>
        <v>-130814870795174.72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-545061961646.56134</v>
      </c>
      <c r="L4689" s="444">
        <f t="shared" ca="1" si="192"/>
        <v>-131359932756821.28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93"/>
        <v>-131359932756821.28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-547333053153.42194</v>
      </c>
      <c r="L4690" s="444">
        <f t="shared" ca="1" si="192"/>
        <v>-131907265809974.7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93"/>
        <v>-131907265809974.7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-549613607541.56128</v>
      </c>
      <c r="L4691" s="444">
        <f t="shared" ca="1" si="192"/>
        <v>-132456879417516.27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93"/>
        <v>-132456879417516.27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-551903664239.65112</v>
      </c>
      <c r="L4692" s="444">
        <f t="shared" ca="1" si="192"/>
        <v>-133008783081755.92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93"/>
        <v>-133008783081755.92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-554203262840.64978</v>
      </c>
      <c r="L4693" s="444">
        <f t="shared" ca="1" si="192"/>
        <v>-133562986344596.58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93"/>
        <v>-133562986344596.58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-556512443102.48572</v>
      </c>
      <c r="L4694" s="444">
        <f t="shared" ca="1" si="192"/>
        <v>-134119498787699.06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93"/>
        <v>-134119498787699.06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-558831244948.74609</v>
      </c>
      <c r="L4695" s="444">
        <f t="shared" ca="1" si="192"/>
        <v>-134678330032647.81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93"/>
        <v>-134678330032647.81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-561159708469.36584</v>
      </c>
      <c r="L4696" s="444">
        <f t="shared" ca="1" si="192"/>
        <v>-135239489741117.17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93"/>
        <v>-135239489741117.17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-563497873921.32153</v>
      </c>
      <c r="L4697" s="444">
        <f t="shared" ca="1" si="192"/>
        <v>-135802987615038.5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93"/>
        <v>-135802987615038.5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-565845781729.32703</v>
      </c>
      <c r="L4698" s="444">
        <f t="shared" ca="1" si="192"/>
        <v>-136368833396767.83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93"/>
        <v>-136368833396767.83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-568203472486.53259</v>
      </c>
      <c r="L4699" s="444">
        <f t="shared" ca="1" si="192"/>
        <v>-136937036869254.36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93"/>
        <v>-136937036869254.36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-570570986955.22644</v>
      </c>
      <c r="L4700" s="444">
        <f t="shared" ca="1" si="192"/>
        <v>-137507607856209.58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93"/>
        <v>-137507607856209.58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-572948366067.53992</v>
      </c>
      <c r="L4701" s="444">
        <f t="shared" ca="1" si="192"/>
        <v>-138080556222277.13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93"/>
        <v>-138080556222277.13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-575335650926.15466</v>
      </c>
      <c r="L4702" s="444">
        <f t="shared" ca="1" si="192"/>
        <v>-138655891873203.28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93"/>
        <v>-138655891873203.28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-577732882805.01355</v>
      </c>
      <c r="L4703" s="444">
        <f t="shared" ca="1" si="192"/>
        <v>-139233624756008.3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93"/>
        <v>-139233624756008.3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-580140103150.03455</v>
      </c>
      <c r="L4704" s="444">
        <f t="shared" ca="1" si="192"/>
        <v>-139813764859158.33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93"/>
        <v>-139813764859158.33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-582557353579.82642</v>
      </c>
      <c r="L4705" s="444">
        <f t="shared" ca="1" si="192"/>
        <v>-140396322212738.16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93"/>
        <v>-140396322212738.16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-584984675886.40906</v>
      </c>
      <c r="L4706" s="444">
        <f t="shared" ca="1" si="192"/>
        <v>-140981306888624.56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93"/>
        <v>-140981306888624.56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-587422112035.93567</v>
      </c>
      <c r="L4707" s="444">
        <f t="shared" ca="1" si="192"/>
        <v>-141568729000660.5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93"/>
        <v>-141568729000660.5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-589869704169.4187</v>
      </c>
      <c r="L4708" s="444">
        <f t="shared" ca="1" si="192"/>
        <v>-142158598704829.91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93"/>
        <v>-142158598704829.91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-592327494603.45789</v>
      </c>
      <c r="L4709" s="444">
        <f t="shared" ca="1" si="192"/>
        <v>-142750926199433.38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93"/>
        <v>-142750926199433.38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-594795525830.97241</v>
      </c>
      <c r="L4710" s="444">
        <f t="shared" ca="1" si="192"/>
        <v>-143345721725264.34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93"/>
        <v>-143345721725264.34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-597273840521.93481</v>
      </c>
      <c r="L4711" s="444">
        <f t="shared" ca="1" si="192"/>
        <v>-143942995565786.28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93"/>
        <v>-143942995565786.28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-599762481524.1095</v>
      </c>
      <c r="L4712" s="444">
        <f t="shared" ca="1" si="192"/>
        <v>-144542758047310.41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93"/>
        <v>-144542758047310.41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-602261491863.79333</v>
      </c>
      <c r="L4713" s="444">
        <f t="shared" ca="1" si="192"/>
        <v>-145145019539174.19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93"/>
        <v>-145145019539174.19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-604770914746.55908</v>
      </c>
      <c r="L4714" s="444">
        <f t="shared" ca="1" si="192"/>
        <v>-145749790453920.75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93"/>
        <v>-145749790453920.75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-607290793558.00317</v>
      </c>
      <c r="L4715" s="444">
        <f t="shared" ca="1" si="192"/>
        <v>-146357081247478.75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93"/>
        <v>-146357081247478.75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-609821171864.49475</v>
      </c>
      <c r="L4716" s="444">
        <f t="shared" ca="1" si="192"/>
        <v>-146966902419343.25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93"/>
        <v>-146966902419343.25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-612362093413.93018</v>
      </c>
      <c r="L4717" s="444">
        <f t="shared" ca="1" si="192"/>
        <v>-147579264512757.19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93"/>
        <v>-147579264512757.19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-614913602136.48828</v>
      </c>
      <c r="L4718" s="444">
        <f t="shared" ca="1" si="192"/>
        <v>-148194178114893.69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93"/>
        <v>-148194178114893.69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-617475742145.39038</v>
      </c>
      <c r="L4719" s="444">
        <f t="shared" ca="1" si="192"/>
        <v>-148811653857039.06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93"/>
        <v>-148811653857039.06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-620048557737.66272</v>
      </c>
      <c r="L4720" s="444">
        <f t="shared" ca="1" si="192"/>
        <v>-149431702414776.72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93"/>
        <v>-149431702414776.72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-622632093394.90295</v>
      </c>
      <c r="L4721" s="444">
        <f t="shared" ca="1" si="192"/>
        <v>-150054334508171.63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93"/>
        <v>-150054334508171.63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-625226393784.04846</v>
      </c>
      <c r="L4722" s="444">
        <f t="shared" ca="1" si="192"/>
        <v>-150679560901955.69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93"/>
        <v>-150679560901955.69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-627831503758.14868</v>
      </c>
      <c r="L4723" s="444">
        <f t="shared" ca="1" si="192"/>
        <v>-151307392405713.84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93"/>
        <v>-151307392405713.84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-630447468357.14099</v>
      </c>
      <c r="L4724" s="444">
        <f t="shared" ca="1" si="192"/>
        <v>-151937839874071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93"/>
        <v>-151937839874071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-633074332808.62915</v>
      </c>
      <c r="L4725" s="444">
        <f t="shared" ca="1" si="192"/>
        <v>-152570914206879.63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93"/>
        <v>-152570914206879.63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-635712142528.66504</v>
      </c>
      <c r="L4726" s="444">
        <f t="shared" ca="1" si="192"/>
        <v>-153206626349408.28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93"/>
        <v>-153206626349408.28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-638360943122.53455</v>
      </c>
      <c r="L4727" s="444">
        <f t="shared" ca="1" si="192"/>
        <v>-153844987292530.81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93"/>
        <v>-153844987292530.81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-641020780385.54504</v>
      </c>
      <c r="L4728" s="444">
        <f t="shared" ca="1" si="192"/>
        <v>-154486008072916.34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93"/>
        <v>-154486008072916.34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-643691700303.81812</v>
      </c>
      <c r="L4729" s="444">
        <f t="shared" ca="1" si="192"/>
        <v>-155129699773220.16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93"/>
        <v>-155129699773220.16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-646373749055.08398</v>
      </c>
      <c r="L4730" s="444">
        <f t="shared" ca="1" si="192"/>
        <v>-155776073522275.25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93"/>
        <v>-155776073522275.25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-649066973009.48022</v>
      </c>
      <c r="L4731" s="444">
        <f t="shared" ca="1" si="192"/>
        <v>-156425140495284.72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93"/>
        <v>-156425140495284.72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-651771418730.35303</v>
      </c>
      <c r="L4732" s="444">
        <f t="shared" ca="1" si="192"/>
        <v>-157076911914015.06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93"/>
        <v>-157076911914015.06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-654487132975.06274</v>
      </c>
      <c r="L4733" s="444">
        <f t="shared" ca="1" si="192"/>
        <v>-157731399046990.13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93"/>
        <v>-157731399046990.13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-657214162695.79224</v>
      </c>
      <c r="L4734" s="444">
        <f t="shared" ca="1" si="192"/>
        <v>-158388613209685.91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93"/>
        <v>-158388613209685.91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-659952555040.35791</v>
      </c>
      <c r="L4735" s="444">
        <f t="shared" ca="1" si="192"/>
        <v>-159048565764726.25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93"/>
        <v>-159048565764726.25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-662702357353.026</v>
      </c>
      <c r="L4736" s="444">
        <f t="shared" ca="1" si="192"/>
        <v>-159711268122079.28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93"/>
        <v>-159711268122079.28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-665463617175.33032</v>
      </c>
      <c r="L4737" s="444">
        <f t="shared" ca="1" si="192"/>
        <v>-160376731739254.63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93"/>
        <v>-160376731739254.63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-668236382246.89429</v>
      </c>
      <c r="L4738" s="444">
        <f t="shared" ca="1" si="192"/>
        <v>-161044968121501.53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93"/>
        <v>-161044968121501.53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-671020700506.25635</v>
      </c>
      <c r="L4739" s="444">
        <f t="shared" ca="1" si="192"/>
        <v>-161715988822007.78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93"/>
        <v>-161715988822007.78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-673816620091.6991</v>
      </c>
      <c r="L4740" s="444">
        <f t="shared" ca="1" si="192"/>
        <v>-162389805442099.47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93"/>
        <v>-162389805442099.47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-676624189342.08105</v>
      </c>
      <c r="L4741" s="444">
        <f t="shared" ca="1" si="192"/>
        <v>-163066429631441.56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93"/>
        <v>-163066429631441.56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-679443456797.67322</v>
      </c>
      <c r="L4742" s="444">
        <f t="shared" ca="1" si="192"/>
        <v>-163745873088239.25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93"/>
        <v>-163745873088239.25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-682274471200.99683</v>
      </c>
      <c r="L4743" s="444">
        <f t="shared" ca="1" si="192"/>
        <v>-164428147559440.25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93"/>
        <v>-164428147559440.25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-685117281497.66772</v>
      </c>
      <c r="L4744" s="444">
        <f t="shared" ca="1" si="192"/>
        <v>-165113264840937.91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93"/>
        <v>-165113264840937.91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-687971936837.24121</v>
      </c>
      <c r="L4745" s="444">
        <f t="shared" ca="1" si="192"/>
        <v>-165801236777775.16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93"/>
        <v>-165801236777775.16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-690838486574.06311</v>
      </c>
      <c r="L4746" s="444">
        <f t="shared" ca="1" si="192"/>
        <v>-166492075264349.22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93"/>
        <v>-166492075264349.22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-693716980268.1217</v>
      </c>
      <c r="L4747" s="444">
        <f t="shared" ca="1" si="192"/>
        <v>-167185792244617.34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93"/>
        <v>-167185792244617.34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-696607467685.90564</v>
      </c>
      <c r="L4748" s="444">
        <f t="shared" ca="1" si="192"/>
        <v>-167882399712303.25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93"/>
        <v>-167882399712303.25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-699509998801.26355</v>
      </c>
      <c r="L4749" s="444">
        <f t="shared" ca="1" si="192"/>
        <v>-168581909711104.5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93"/>
        <v>-168581909711104.5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-702424623796.2688</v>
      </c>
      <c r="L4750" s="444">
        <f t="shared" ca="1" si="192"/>
        <v>-169284334334900.78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93"/>
        <v>-169284334334900.78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-705351393062.08655</v>
      </c>
      <c r="L4751" s="444">
        <f t="shared" ca="1" si="192"/>
        <v>-169989685727962.88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93"/>
        <v>-169989685727962.88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-708290357199.84534</v>
      </c>
      <c r="L4752" s="444">
        <f t="shared" ca="1" si="192"/>
        <v>-170697976085162.72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93"/>
        <v>-170697976085162.72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-711241567021.51135</v>
      </c>
      <c r="L4753" s="444">
        <f t="shared" ca="1" si="192"/>
        <v>-171409217652184.22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93"/>
        <v>-171409217652184.22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-714205073550.76758</v>
      </c>
      <c r="L4754" s="444">
        <f t="shared" ca="1" si="192"/>
        <v>-172123422725735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93"/>
        <v>-172123422725735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-717180928023.89587</v>
      </c>
      <c r="L4755" s="444">
        <f t="shared" ca="1" si="192"/>
        <v>-172840603653758.91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93"/>
        <v>-172840603653758.91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-720169181890.66211</v>
      </c>
      <c r="L4756" s="444">
        <f t="shared" ca="1" si="192"/>
        <v>-173560772835649.56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93"/>
        <v>-173560772835649.56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-723169886815.20654</v>
      </c>
      <c r="L4757" s="444">
        <f t="shared" ca="1" si="192"/>
        <v>-174283942722464.78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93"/>
        <v>-174283942722464.78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-726183094676.93652</v>
      </c>
      <c r="L4758" s="444">
        <f t="shared" ca="1" si="192"/>
        <v>-175010125817141.72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93"/>
        <v>-175010125817141.72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-729208857571.42383</v>
      </c>
      <c r="L4759" s="444">
        <f t="shared" ca="1" si="192"/>
        <v>-175739334674713.16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93"/>
        <v>-175739334674713.16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-732247227811.30481</v>
      </c>
      <c r="L4760" s="444">
        <f t="shared" ca="1" si="192"/>
        <v>-176471581902524.47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93"/>
        <v>-176471581902524.47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-735298257927.1853</v>
      </c>
      <c r="L4761" s="444">
        <f t="shared" ca="1" si="192"/>
        <v>-177206880160451.66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93"/>
        <v>-177206880160451.66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-738362000668.54858</v>
      </c>
      <c r="L4762" s="444">
        <f t="shared" ca="1" si="192"/>
        <v>-177945242161120.22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93"/>
        <v>-177945242161120.22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-741438509004.6676</v>
      </c>
      <c r="L4763" s="444">
        <f t="shared" ca="1" si="192"/>
        <v>-178686680670124.88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93"/>
        <v>-178686680670124.88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-744527836125.52026</v>
      </c>
      <c r="L4764" s="444">
        <f t="shared" ca="1" si="192"/>
        <v>-179431208506250.41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93"/>
        <v>-179431208506250.41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-747630035442.70996</v>
      </c>
      <c r="L4765" s="444">
        <f t="shared" ca="1" si="192"/>
        <v>-180178838541693.13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93"/>
        <v>-180178838541693.13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-750745160590.38806</v>
      </c>
      <c r="L4766" s="444">
        <f t="shared" ca="1" si="192"/>
        <v>-180929583702283.5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93"/>
        <v>-180929583702283.5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-753873265426.18127</v>
      </c>
      <c r="L4767" s="444">
        <f t="shared" ca="1" si="192"/>
        <v>-181683456967709.69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93"/>
        <v>-181683456967709.69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-757014404032.12366</v>
      </c>
      <c r="L4768" s="444">
        <f t="shared" ca="1" si="192"/>
        <v>-182440471371741.81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93"/>
        <v>-182440471371741.81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-760168630715.59082</v>
      </c>
      <c r="L4769" s="444">
        <f t="shared" ca="1" si="192"/>
        <v>-183200640002457.41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93"/>
        <v>-183200640002457.41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-763336000010.23914</v>
      </c>
      <c r="L4770" s="444">
        <f t="shared" ca="1" si="192"/>
        <v>-183963976002467.66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93"/>
        <v>-183963976002467.66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-766516566676.94861</v>
      </c>
      <c r="L4771" s="444">
        <f t="shared" ca="1" si="192"/>
        <v>-184730492569144.59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93"/>
        <v>-184730492569144.59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-769710385704.76917</v>
      </c>
      <c r="L4772" s="444">
        <f t="shared" ca="1" si="192"/>
        <v>-185500202954849.38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93"/>
        <v>-185500202954849.38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-772917512311.87244</v>
      </c>
      <c r="L4773" s="444">
        <f t="shared" ca="1" si="192"/>
        <v>-186273120467161.25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93"/>
        <v>-186273120467161.25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-776138001946.50525</v>
      </c>
      <c r="L4774" s="444">
        <f t="shared" ca="1" si="192"/>
        <v>-187049258469107.75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93"/>
        <v>-187049258469107.75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-779371910287.94897</v>
      </c>
      <c r="L4775" s="444">
        <f t="shared" ca="1" si="192"/>
        <v>-187828630379395.69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93"/>
        <v>-187828630379395.69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-782619293247.48206</v>
      </c>
      <c r="L4776" s="444">
        <f t="shared" ca="1" si="192"/>
        <v>-188611249672643.16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93"/>
        <v>-188611249672643.16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-785880206969.34644</v>
      </c>
      <c r="L4777" s="444">
        <f t="shared" ca="1" si="192"/>
        <v>-189397129879612.5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93"/>
        <v>-189397129879612.5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-789154707831.71875</v>
      </c>
      <c r="L4778" s="444">
        <f t="shared" ca="1" si="192"/>
        <v>-190186284587444.22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93"/>
        <v>-190186284587444.22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-792442852447.6842</v>
      </c>
      <c r="L4779" s="444">
        <f t="shared" ca="1" si="192"/>
        <v>-190978727439891.91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93"/>
        <v>-190978727439891.91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-795744697666.21631</v>
      </c>
      <c r="L4780" s="444">
        <f t="shared" ca="1" si="192"/>
        <v>-191774472137558.13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93"/>
        <v>-191774472137558.13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-799060300573.15881</v>
      </c>
      <c r="L4781" s="444">
        <f t="shared" ca="1" si="192"/>
        <v>-192573532438131.28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93"/>
        <v>-192573532438131.28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-802389718492.21362</v>
      </c>
      <c r="L4782" s="444">
        <f t="shared" ca="1" si="192"/>
        <v>-193375922156623.5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93"/>
        <v>-193375922156623.5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-805733008985.93127</v>
      </c>
      <c r="L4783" s="444">
        <f t="shared" ca="1" si="192"/>
        <v>-194181655165609.44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93"/>
        <v>-194181655165609.44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-809090229856.70593</v>
      </c>
      <c r="L4784" s="444">
        <f t="shared" ca="1" si="192"/>
        <v>-194990745395466.16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93"/>
        <v>-194990745395466.16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-812461439147.77563</v>
      </c>
      <c r="L4785" s="444">
        <f t="shared" ca="1" si="192"/>
        <v>-195803206834613.94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93"/>
        <v>-195803206834613.94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-815846695144.22473</v>
      </c>
      <c r="L4786" s="444">
        <f t="shared" ca="1" si="192"/>
        <v>-196619053529758.16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93"/>
        <v>-196619053529758.16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-819246056373.99231</v>
      </c>
      <c r="L4787" s="444">
        <f t="shared" ca="1" si="192"/>
        <v>-197438299586132.16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93"/>
        <v>-197438299586132.16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-822659581608.88403</v>
      </c>
      <c r="L4788" s="444">
        <f t="shared" ca="1" si="192"/>
        <v>-198260959167741.03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93"/>
        <v>-198260959167741.03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-826087329865.58765</v>
      </c>
      <c r="L4789" s="444">
        <f t="shared" ca="1" si="192"/>
        <v>-199087046497606.63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93"/>
        <v>-199087046497606.63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-829529360406.69421</v>
      </c>
      <c r="L4790" s="444">
        <f t="shared" ca="1" si="192"/>
        <v>-199916575858013.31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93"/>
        <v>-199916575858013.31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-832985732741.72217</v>
      </c>
      <c r="L4791" s="444">
        <f t="shared" ca="1" si="192"/>
        <v>-200749561590755.03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93"/>
        <v>-200749561590755.03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-836456506628.146</v>
      </c>
      <c r="L4792" s="444">
        <f t="shared" ca="1" si="192"/>
        <v>-201586018097383.19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93"/>
        <v>-201586018097383.19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-839941742072.42993</v>
      </c>
      <c r="L4793" s="444">
        <f t="shared" ca="1" si="192"/>
        <v>-202425959839455.63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93"/>
        <v>-202425959839455.63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-843441499331.06506</v>
      </c>
      <c r="L4794" s="444">
        <f t="shared" ca="1" si="192"/>
        <v>-203269401338786.69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93"/>
        <v>-203269401338786.69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-846955838911.61121</v>
      </c>
      <c r="L4795" s="444">
        <f t="shared" ca="1" si="192"/>
        <v>-204116357177698.31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93"/>
        <v>-204116357177698.31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-850484821573.74292</v>
      </c>
      <c r="L4796" s="444">
        <f t="shared" ca="1" si="192"/>
        <v>-204966841999272.06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93"/>
        <v>-204966841999272.06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-854028508330.30029</v>
      </c>
      <c r="L4797" s="444">
        <f t="shared" ca="1" si="192"/>
        <v>-205820870507602.38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93"/>
        <v>-205820870507602.38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-857586960448.34326</v>
      </c>
      <c r="L4798" s="444">
        <f t="shared" ca="1" si="192"/>
        <v>-206678457468050.72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93"/>
        <v>-206678457468050.72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-861160239450.2113</v>
      </c>
      <c r="L4799" s="444">
        <f t="shared" ca="1" si="192"/>
        <v>-207539617707500.94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93"/>
        <v>-207539617707500.94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-864748407114.58728</v>
      </c>
      <c r="L4800" s="444">
        <f t="shared" ca="1" si="192"/>
        <v>-208404366114615.53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93"/>
        <v>-208404366114615.53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-868351525477.5647</v>
      </c>
      <c r="L4801" s="444">
        <f t="shared" ca="1" si="192"/>
        <v>-209272717640093.09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93"/>
        <v>-209272717640093.09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-871969656833.72119</v>
      </c>
      <c r="L4802" s="444">
        <f t="shared" ca="1" si="192"/>
        <v>-210144687296926.81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93"/>
        <v>-210144687296926.81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-875602863737.19507</v>
      </c>
      <c r="L4803" s="444">
        <f t="shared" ca="1" si="192"/>
        <v>-211020290160664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93"/>
        <v>-211020290160664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-879251209002.7666</v>
      </c>
      <c r="L4804" s="444">
        <f t="shared" ca="1" si="192"/>
        <v>-211899541369666.78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93"/>
        <v>-211899541369666.78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-882914755706.94495</v>
      </c>
      <c r="L4805" s="444">
        <f t="shared" ca="1" si="192"/>
        <v>-212782456125373.72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93"/>
        <v>-212782456125373.72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-886593567189.05713</v>
      </c>
      <c r="L4806" s="444">
        <f t="shared" ca="1" si="192"/>
        <v>-213669049692562.78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93"/>
        <v>-213669049692562.78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-890287707052.34485</v>
      </c>
      <c r="L4807" s="444">
        <f t="shared" ca="1" si="192"/>
        <v>-214559337399615.13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93"/>
        <v>-214559337399615.13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-893997239165.06299</v>
      </c>
      <c r="L4808" s="444">
        <f t="shared" ca="1" si="192"/>
        <v>-215453334638780.19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93"/>
        <v>-215453334638780.19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-897722227661.58411</v>
      </c>
      <c r="L4809" s="444">
        <f t="shared" ca="1" si="192"/>
        <v>-216351056866441.78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93"/>
        <v>-216351056866441.78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-901462736943.50745</v>
      </c>
      <c r="L4810" s="444">
        <f t="shared" ca="1" si="192"/>
        <v>-217252519603385.28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93"/>
        <v>-217252519603385.28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-905218831680.77197</v>
      </c>
      <c r="L4811" s="444">
        <f t="shared" ca="1" si="192"/>
        <v>-218157738435066.06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93"/>
        <v>-218157738435066.06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-908990576812.77527</v>
      </c>
      <c r="L4812" s="444">
        <f t="shared" ca="1" si="192"/>
        <v>-219066729011878.84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93"/>
        <v>-219066729011878.84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-912778037549.49512</v>
      </c>
      <c r="L4813" s="444">
        <f t="shared" ca="1" si="192"/>
        <v>-219979507049428.34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93"/>
        <v>-219979507049428.34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-916581279372.61804</v>
      </c>
      <c r="L4814" s="444">
        <f t="shared" ca="1" si="192"/>
        <v>-220896088328800.97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93"/>
        <v>-220896088328800.97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-920400368036.67065</v>
      </c>
      <c r="L4815" s="444">
        <f t="shared" ca="1" si="192"/>
        <v>-221816488696837.63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93"/>
        <v>-221816488696837.63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-924235369570.15662</v>
      </c>
      <c r="L4816" s="444">
        <f t="shared" ca="1" si="192"/>
        <v>-222740724066407.78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93"/>
        <v>-222740724066407.78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-928086350276.6991</v>
      </c>
      <c r="L4817" s="444">
        <f t="shared" ca="1" si="192"/>
        <v>-223668810416684.47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93"/>
        <v>-223668810416684.47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-931953376736.18518</v>
      </c>
      <c r="L4818" s="444">
        <f t="shared" ca="1" si="192"/>
        <v>-224600763793420.66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93"/>
        <v>-224600763793420.66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-935836515805.91943</v>
      </c>
      <c r="L4819" s="444">
        <f t="shared" ca="1" si="192"/>
        <v>-225536600309226.56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93"/>
        <v>-225536600309226.56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-939735834621.77734</v>
      </c>
      <c r="L4820" s="444">
        <f t="shared" ca="1" si="192"/>
        <v>-226476336143848.34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93"/>
        <v>-226476336143848.34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-943651400599.36804</v>
      </c>
      <c r="L4821" s="444">
        <f t="shared" ca="1" si="192"/>
        <v>-227419987544447.72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93"/>
        <v>-227419987544447.72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-947583281435.19885</v>
      </c>
      <c r="L4822" s="444">
        <f t="shared" ca="1" si="192"/>
        <v>-228367570825882.91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93"/>
        <v>-228367570825882.91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-951531545107.84558</v>
      </c>
      <c r="L4823" s="444">
        <f t="shared" ca="1" si="192"/>
        <v>-229319102370990.75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93"/>
        <v>-229319102370990.75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-955496259879.12805</v>
      </c>
      <c r="L4824" s="444">
        <f t="shared" ca="1" si="192"/>
        <v>-230274598630869.88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93"/>
        <v>-230274598630869.88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-959477494295.29114</v>
      </c>
      <c r="L4825" s="444">
        <f t="shared" ca="1" si="192"/>
        <v>-231234076125165.16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93"/>
        <v>-231234076125165.16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-963475317188.18823</v>
      </c>
      <c r="L4826" s="444">
        <f t="shared" ca="1" si="192"/>
        <v>-232197551442353.34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93"/>
        <v>-232197551442353.34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-967489797676.47241</v>
      </c>
      <c r="L4827" s="444">
        <f t="shared" ca="1" si="192"/>
        <v>-233165041240029.81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93"/>
        <v>-233165041240029.81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-971521005166.79077</v>
      </c>
      <c r="L4828" s="444">
        <f t="shared" ca="1" si="192"/>
        <v>-234136562245196.59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93"/>
        <v>-234136562245196.59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-975569009354.98584</v>
      </c>
      <c r="L4829" s="444">
        <f t="shared" ca="1" si="192"/>
        <v>-235112131254551.59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93"/>
        <v>-235112131254551.59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-979633880227.29846</v>
      </c>
      <c r="L4830" s="444">
        <f t="shared" ca="1" si="192"/>
        <v>-236091765134778.91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93"/>
        <v>-236091765134778.91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-983715688061.57886</v>
      </c>
      <c r="L4831" s="444">
        <f t="shared" ca="1" si="192"/>
        <v>-237075480822840.5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93"/>
        <v>-237075480822840.5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-987814503428.5022</v>
      </c>
      <c r="L4832" s="444">
        <f t="shared" ca="1" si="192"/>
        <v>-238063295326269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93"/>
        <v>-238063295326269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-991930397192.78748</v>
      </c>
      <c r="L4833" s="444">
        <f t="shared" ca="1" si="192"/>
        <v>-239055225723461.78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93"/>
        <v>-239055225723461.78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-996063440514.42407</v>
      </c>
      <c r="L4834" s="444">
        <f t="shared" ca="1" si="192"/>
        <v>-240051289163976.22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93"/>
        <v>-240051289163976.22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-1000213704849.9009</v>
      </c>
      <c r="L4835" s="444">
        <f t="shared" ca="1" si="192"/>
        <v>-241051502868826.13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93"/>
        <v>-241051502868826.13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-1004381261953.442</v>
      </c>
      <c r="L4836" s="444">
        <f t="shared" ca="1" si="192"/>
        <v>-242055884130779.56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93"/>
        <v>-242055884130779.56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-1008566183878.2482</v>
      </c>
      <c r="L4837" s="444">
        <f t="shared" ca="1" si="192"/>
        <v>-243064450314657.81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93"/>
        <v>-243064450314657.81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-1012768542977.7408</v>
      </c>
      <c r="L4838" s="444">
        <f t="shared" ca="1" si="192"/>
        <v>-244077218857635.56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93"/>
        <v>-244077218857635.56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-1016988411906.8148</v>
      </c>
      <c r="L4839" s="444">
        <f t="shared" ca="1" si="192"/>
        <v>-245094207269542.38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93"/>
        <v>-245094207269542.38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-1021225863623.0933</v>
      </c>
      <c r="L4840" s="444">
        <f t="shared" ca="1" si="192"/>
        <v>-246115433133165.47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93"/>
        <v>-246115433133165.47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-1025480971388.1895</v>
      </c>
      <c r="L4841" s="444">
        <f t="shared" ca="1" si="192"/>
        <v>-247140914104553.66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93"/>
        <v>-247140914104553.66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-1029753808768.9735</v>
      </c>
      <c r="L4842" s="444">
        <f t="shared" ca="1" si="192"/>
        <v>-248170667913322.63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93"/>
        <v>-248170667913322.63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-1034044449638.8442</v>
      </c>
      <c r="L4843" s="444">
        <f t="shared" ca="1" si="192"/>
        <v>-249204712362961.47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93"/>
        <v>-249204712362961.47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-1038352968179.0061</v>
      </c>
      <c r="L4844" s="444">
        <f t="shared" ca="1" si="192"/>
        <v>-250243065331140.47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93"/>
        <v>-250243065331140.47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-1042679438879.7518</v>
      </c>
      <c r="L4845" s="444">
        <f t="shared" ca="1" si="192"/>
        <v>-251285744770020.22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93"/>
        <v>-251285744770020.22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-1047023936541.7509</v>
      </c>
      <c r="L4846" s="444">
        <f t="shared" ca="1" si="192"/>
        <v>-252332768706561.97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93"/>
        <v>-252332768706561.97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-1051386536277.3416</v>
      </c>
      <c r="L4847" s="444">
        <f t="shared" ca="1" si="192"/>
        <v>-253384155242839.31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93"/>
        <v>-253384155242839.31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-1055767313511.8306</v>
      </c>
      <c r="L4848" s="444">
        <f t="shared" ca="1" si="192"/>
        <v>-254439922556351.16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93"/>
        <v>-254439922556351.16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-1060166343984.7964</v>
      </c>
      <c r="L4849" s="444">
        <f t="shared" ca="1" si="192"/>
        <v>-255500088900335.94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93"/>
        <v>-255500088900335.94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-1064583703751.3998</v>
      </c>
      <c r="L4850" s="444">
        <f t="shared" ca="1" si="192"/>
        <v>-256564672604087.34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93"/>
        <v>-256564672604087.34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-1069019469183.6973</v>
      </c>
      <c r="L4851" s="444">
        <f t="shared" ca="1" si="192"/>
        <v>-257633692073271.03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93"/>
        <v>-257633692073271.03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-1073473716971.9628</v>
      </c>
      <c r="L4852" s="444">
        <f t="shared" ca="1" si="192"/>
        <v>-258707165790243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93"/>
        <v>-258707165790243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-1077946524126.0125</v>
      </c>
      <c r="L4853" s="444">
        <f t="shared" ref="L4853:L5107" ca="1" si="197">I4853-J4853+K4853</f>
        <v>-259785112314369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98">L4853</f>
        <v>-259785112314369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-1082437967976.5376</v>
      </c>
      <c r="L4854" s="444">
        <f t="shared" ca="1" si="197"/>
        <v>-260867550282345.53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98"/>
        <v>-260867550282345.53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-1086948126176.4397</v>
      </c>
      <c r="L4855" s="444">
        <f t="shared" ca="1" si="197"/>
        <v>-261954498408521.97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98"/>
        <v>-261954498408521.97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-1091477076702.1749</v>
      </c>
      <c r="L4856" s="444">
        <f t="shared" ca="1" si="197"/>
        <v>-263045975485224.16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98"/>
        <v>-263045975485224.16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-1096024897855.1007</v>
      </c>
      <c r="L4857" s="444">
        <f t="shared" ca="1" si="197"/>
        <v>-264142000383079.25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98"/>
        <v>-264142000383079.25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-1100591668262.8301</v>
      </c>
      <c r="L4858" s="444">
        <f t="shared" ca="1" si="197"/>
        <v>-265242592051342.09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98"/>
        <v>-265242592051342.09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-1105177466880.592</v>
      </c>
      <c r="L4859" s="444">
        <f t="shared" ca="1" si="197"/>
        <v>-266347769518222.69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98"/>
        <v>-266347769518222.69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-1109782372992.5945</v>
      </c>
      <c r="L4860" s="444">
        <f t="shared" ca="1" si="197"/>
        <v>-267457551891215.28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98"/>
        <v>-267457551891215.28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-1114406466213.397</v>
      </c>
      <c r="L4861" s="444">
        <f t="shared" ca="1" si="197"/>
        <v>-268571958357428.69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98"/>
        <v>-268571958357428.69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-1119049826489.2861</v>
      </c>
      <c r="L4862" s="444">
        <f t="shared" ca="1" si="197"/>
        <v>-269691008183917.97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98"/>
        <v>-269691008183917.97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-1123712534099.6582</v>
      </c>
      <c r="L4863" s="444">
        <f t="shared" ca="1" si="197"/>
        <v>-270814720718017.63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98"/>
        <v>-270814720718017.63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-1128394669658.4067</v>
      </c>
      <c r="L4864" s="444">
        <f t="shared" ca="1" si="197"/>
        <v>-271943115387676.03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98"/>
        <v>-271943115387676.03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-1133096314115.3169</v>
      </c>
      <c r="L4865" s="444">
        <f t="shared" ca="1" si="197"/>
        <v>-273076211701791.34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98"/>
        <v>-273076211701791.34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-1137817548757.4639</v>
      </c>
      <c r="L4866" s="444">
        <f t="shared" ca="1" si="197"/>
        <v>-274214029250548.81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98"/>
        <v>-274214029250548.81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-1142558455210.6201</v>
      </c>
      <c r="L4867" s="444">
        <f t="shared" ca="1" si="197"/>
        <v>-275356587705759.44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98"/>
        <v>-275356587705759.44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-1147319115440.6643</v>
      </c>
      <c r="L4868" s="444">
        <f t="shared" ca="1" si="197"/>
        <v>-276503906821200.09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98"/>
        <v>-276503906821200.09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-1152099611755.0005</v>
      </c>
      <c r="L4869" s="444">
        <f t="shared" ca="1" si="197"/>
        <v>-277656006432955.09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98"/>
        <v>-277656006432955.09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-1156900026803.9797</v>
      </c>
      <c r="L4870" s="444">
        <f t="shared" ca="1" si="197"/>
        <v>-278812906459759.06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98"/>
        <v>-278812906459759.06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-1161720443582.3293</v>
      </c>
      <c r="L4871" s="444">
        <f t="shared" ca="1" si="197"/>
        <v>-279974626903341.41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98"/>
        <v>-279974626903341.41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-1166560945430.5891</v>
      </c>
      <c r="L4872" s="444">
        <f t="shared" ca="1" si="197"/>
        <v>-281141187848772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98"/>
        <v>-281141187848772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-1171421616036.55</v>
      </c>
      <c r="L4873" s="444">
        <f t="shared" ca="1" si="197"/>
        <v>-282312609464808.56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98"/>
        <v>-282312609464808.56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-1176302539436.7024</v>
      </c>
      <c r="L4874" s="444">
        <f t="shared" ca="1" si="197"/>
        <v>-283488912004245.25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98"/>
        <v>-283488912004245.25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-1181203800017.6885</v>
      </c>
      <c r="L4875" s="444">
        <f t="shared" ca="1" si="197"/>
        <v>-284670115804262.94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98"/>
        <v>-284670115804262.94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-1186125482517.7622</v>
      </c>
      <c r="L4876" s="444">
        <f t="shared" ca="1" si="197"/>
        <v>-285856241286780.69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98"/>
        <v>-285856241286780.69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-1191067672028.2529</v>
      </c>
      <c r="L4877" s="444">
        <f t="shared" ca="1" si="197"/>
        <v>-287047308958808.94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98"/>
        <v>-287047308958808.94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-1196030453995.0371</v>
      </c>
      <c r="L4878" s="444">
        <f t="shared" ca="1" si="197"/>
        <v>-288243339412804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98"/>
        <v>-288243339412804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-1201013914220.0166</v>
      </c>
      <c r="L4879" s="444">
        <f t="shared" ca="1" si="197"/>
        <v>-289444353327024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98"/>
        <v>-289444353327024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-1206018138862.6001</v>
      </c>
      <c r="L4880" s="444">
        <f t="shared" ca="1" si="197"/>
        <v>-290650371465886.63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98"/>
        <v>-290650371465886.63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-1211043214441.1943</v>
      </c>
      <c r="L4881" s="444">
        <f t="shared" ca="1" si="197"/>
        <v>-291861414680327.81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98"/>
        <v>-291861414680327.81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-1216089227834.6992</v>
      </c>
      <c r="L4882" s="444">
        <f t="shared" ca="1" si="197"/>
        <v>-293077503908162.5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98"/>
        <v>-293077503908162.5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-1221156266284.0105</v>
      </c>
      <c r="L4883" s="444">
        <f t="shared" ca="1" si="197"/>
        <v>-294298660174446.5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98"/>
        <v>-294298660174446.5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-1226244417393.5271</v>
      </c>
      <c r="L4884" s="444">
        <f t="shared" ca="1" si="197"/>
        <v>-295524904591840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98"/>
        <v>-295524904591840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-1231353769132.6667</v>
      </c>
      <c r="L4885" s="444">
        <f t="shared" ca="1" si="197"/>
        <v>-296756258360972.69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98"/>
        <v>-296756258360972.69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-1236484409837.3862</v>
      </c>
      <c r="L4886" s="444">
        <f t="shared" ca="1" si="197"/>
        <v>-297992742770810.06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98"/>
        <v>-297992742770810.06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-1241636428211.7085</v>
      </c>
      <c r="L4887" s="444">
        <f t="shared" ca="1" si="197"/>
        <v>-299234379199021.75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98"/>
        <v>-299234379199021.75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-1246809913329.2573</v>
      </c>
      <c r="L4888" s="444">
        <f t="shared" ca="1" si="197"/>
        <v>-300481189112351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98"/>
        <v>-300481189112351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-1252004954634.7959</v>
      </c>
      <c r="L4889" s="444">
        <f t="shared" ca="1" si="197"/>
        <v>-301733194066985.81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98"/>
        <v>-301733194066985.81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-1257221641945.7742</v>
      </c>
      <c r="L4890" s="444">
        <f t="shared" ca="1" si="197"/>
        <v>-302990415708931.56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98"/>
        <v>-302990415708931.56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-1262460065453.8816</v>
      </c>
      <c r="L4891" s="444">
        <f t="shared" ca="1" si="197"/>
        <v>-304252875774385.44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98"/>
        <v>-304252875774385.44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-1267720315726.606</v>
      </c>
      <c r="L4892" s="444">
        <f t="shared" ca="1" si="197"/>
        <v>-305520596090112.06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98"/>
        <v>-305520596090112.06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-1273002483708.8003</v>
      </c>
      <c r="L4893" s="444">
        <f t="shared" ca="1" si="197"/>
        <v>-306793598573820.88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98"/>
        <v>-306793598573820.88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-1278306660724.2537</v>
      </c>
      <c r="L4894" s="444">
        <f t="shared" ca="1" si="197"/>
        <v>-308071905234545.13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98"/>
        <v>-308071905234545.13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-1283632938477.2712</v>
      </c>
      <c r="L4895" s="444">
        <f t="shared" ca="1" si="197"/>
        <v>-309355538173022.38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98"/>
        <v>-309355538173022.38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-1288981409054.2598</v>
      </c>
      <c r="L4896" s="444">
        <f t="shared" ca="1" si="197"/>
        <v>-310644519582076.63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98"/>
        <v>-310644519582076.63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-1294352164925.3193</v>
      </c>
      <c r="L4897" s="444">
        <f t="shared" ca="1" si="197"/>
        <v>-311938871747001.94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98"/>
        <v>-311938871747001.94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-1299745298945.8413</v>
      </c>
      <c r="L4898" s="444">
        <f t="shared" ca="1" si="197"/>
        <v>-313238617045947.75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98"/>
        <v>-313238617045947.75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-1305160904358.1157</v>
      </c>
      <c r="L4899" s="444">
        <f t="shared" ca="1" si="197"/>
        <v>-314543777950305.88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98"/>
        <v>-314543777950305.88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-1310599074792.9412</v>
      </c>
      <c r="L4900" s="444">
        <f t="shared" ca="1" si="197"/>
        <v>-315854377025098.81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98"/>
        <v>-315854377025098.81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-1316059904271.2451</v>
      </c>
      <c r="L4901" s="444">
        <f t="shared" ca="1" si="197"/>
        <v>-317170436929370.06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98"/>
        <v>-317170436929370.06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-1321543487205.7085</v>
      </c>
      <c r="L4902" s="444">
        <f t="shared" ca="1" si="197"/>
        <v>-318491980416575.75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98"/>
        <v>-318491980416575.75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-1327049918402.3989</v>
      </c>
      <c r="L4903" s="444">
        <f t="shared" ca="1" si="197"/>
        <v>-319819030334978.13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98"/>
        <v>-319819030334978.13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-1332579293062.4089</v>
      </c>
      <c r="L4904" s="444">
        <f t="shared" ca="1" si="197"/>
        <v>-321151609628040.56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98"/>
        <v>-321151609628040.56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-1338131706783.5024</v>
      </c>
      <c r="L4905" s="444">
        <f t="shared" ca="1" si="197"/>
        <v>-322489741334824.06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98"/>
        <v>-322489741334824.06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-1343707255561.7668</v>
      </c>
      <c r="L4906" s="444">
        <f t="shared" ca="1" si="197"/>
        <v>-323833448590385.81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98"/>
        <v>-323833448590385.81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-1349306035793.2742</v>
      </c>
      <c r="L4907" s="444">
        <f t="shared" ca="1" si="197"/>
        <v>-325182754626179.06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98"/>
        <v>-325182754626179.06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-1354928144275.7461</v>
      </c>
      <c r="L4908" s="444">
        <f t="shared" ca="1" si="197"/>
        <v>-326537682770454.81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98"/>
        <v>-326537682770454.81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-1360573678210.2283</v>
      </c>
      <c r="L4909" s="444">
        <f t="shared" ca="1" si="197"/>
        <v>-327898256448665.06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98"/>
        <v>-327898256448665.06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-1366242735202.771</v>
      </c>
      <c r="L4910" s="444">
        <f t="shared" ca="1" si="197"/>
        <v>-329264499183867.81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98"/>
        <v>-329264499183867.81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-1371935413266.116</v>
      </c>
      <c r="L4911" s="444">
        <f t="shared" ca="1" si="197"/>
        <v>-330636434597133.94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98"/>
        <v>-330636434597133.94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-1377651810821.3914</v>
      </c>
      <c r="L4912" s="444">
        <f t="shared" ca="1" si="197"/>
        <v>-332014086407955.31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98"/>
        <v>-332014086407955.31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-1383392026699.8137</v>
      </c>
      <c r="L4913" s="444">
        <f t="shared" ca="1" si="197"/>
        <v>-333397478434655.13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98"/>
        <v>-333397478434655.13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-1389156160144.3962</v>
      </c>
      <c r="L4914" s="444">
        <f t="shared" ca="1" si="197"/>
        <v>-334786634594799.5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98"/>
        <v>-334786634594799.5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-1394944310811.6646</v>
      </c>
      <c r="L4915" s="444">
        <f t="shared" ca="1" si="197"/>
        <v>-336181578905611.19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98"/>
        <v>-336181578905611.19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-1400756578773.3799</v>
      </c>
      <c r="L4916" s="444">
        <f t="shared" ca="1" si="197"/>
        <v>-337582335484384.56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98"/>
        <v>-337582335484384.56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-1406593064518.269</v>
      </c>
      <c r="L4917" s="444">
        <f t="shared" ca="1" si="197"/>
        <v>-338988928548902.81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98"/>
        <v>-338988928548902.81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-1412453868953.7617</v>
      </c>
      <c r="L4918" s="444">
        <f t="shared" ca="1" si="197"/>
        <v>-340401382417856.56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98"/>
        <v>-340401382417856.56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-1418339093407.7356</v>
      </c>
      <c r="L4919" s="444">
        <f t="shared" ca="1" si="197"/>
        <v>-341819721511264.31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98"/>
        <v>-341819721511264.31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-1424248839630.2681</v>
      </c>
      <c r="L4920" s="444">
        <f t="shared" ca="1" si="197"/>
        <v>-343243970350894.56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98"/>
        <v>-343243970350894.56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-1430183209795.394</v>
      </c>
      <c r="L4921" s="444">
        <f t="shared" ca="1" si="197"/>
        <v>-344674153560689.94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98"/>
        <v>-344674153560689.94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-1436142306502.8748</v>
      </c>
      <c r="L4922" s="444">
        <f t="shared" ca="1" si="197"/>
        <v>-346110295867192.81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98"/>
        <v>-346110295867192.81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-1442126232779.97</v>
      </c>
      <c r="L4923" s="444">
        <f t="shared" ca="1" si="197"/>
        <v>-347552422099972.81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98"/>
        <v>-347552422099972.81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-1448135092083.22</v>
      </c>
      <c r="L4924" s="444">
        <f t="shared" ca="1" si="197"/>
        <v>-349000557192056.06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98"/>
        <v>-349000557192056.06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-1454168988300.2336</v>
      </c>
      <c r="L4925" s="444">
        <f t="shared" ca="1" si="197"/>
        <v>-350454726180356.31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98"/>
        <v>-350454726180356.31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-1460228025751.4846</v>
      </c>
      <c r="L4926" s="444">
        <f t="shared" ca="1" si="197"/>
        <v>-351914954206107.81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98"/>
        <v>-351914954206107.81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-1466312309192.116</v>
      </c>
      <c r="L4927" s="444">
        <f t="shared" ca="1" si="197"/>
        <v>-353381266515299.94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98"/>
        <v>-353381266515299.94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-1472421943813.7498</v>
      </c>
      <c r="L4928" s="444">
        <f t="shared" ca="1" si="197"/>
        <v>-354853688459113.69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98"/>
        <v>-354853688459113.69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-1478557035246.3071</v>
      </c>
      <c r="L4929" s="444">
        <f t="shared" ca="1" si="197"/>
        <v>-356332245494360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98"/>
        <v>-356332245494360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-1484717689559.8333</v>
      </c>
      <c r="L4930" s="444">
        <f t="shared" ca="1" si="197"/>
        <v>-357816963183919.81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98"/>
        <v>-357816963183919.81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-1490904013266.3325</v>
      </c>
      <c r="L4931" s="444">
        <f t="shared" ca="1" si="197"/>
        <v>-359307867197186.13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98"/>
        <v>-359307867197186.13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-1497116113321.6089</v>
      </c>
      <c r="L4932" s="444">
        <f t="shared" ca="1" si="197"/>
        <v>-360804983310507.75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98"/>
        <v>-360804983310507.75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-1503354097127.1157</v>
      </c>
      <c r="L4933" s="444">
        <f t="shared" ca="1" si="197"/>
        <v>-362308337407634.88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98"/>
        <v>-362308337407634.88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-1509618072531.812</v>
      </c>
      <c r="L4934" s="444">
        <f t="shared" ca="1" si="197"/>
        <v>-363817955480166.69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98"/>
        <v>-363817955480166.69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-1515908147834.0278</v>
      </c>
      <c r="L4935" s="444">
        <f t="shared" ca="1" si="197"/>
        <v>-365333863628000.69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98"/>
        <v>-365333863628000.69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-1522224431783.3362</v>
      </c>
      <c r="L4936" s="444">
        <f t="shared" ca="1" si="197"/>
        <v>-366856088059784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98"/>
        <v>-366856088059784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-1528567033582.4333</v>
      </c>
      <c r="L4937" s="444">
        <f t="shared" ca="1" si="197"/>
        <v>-368384655093366.44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98"/>
        <v>-368384655093366.44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-1534936062889.0269</v>
      </c>
      <c r="L4938" s="444">
        <f t="shared" ca="1" si="197"/>
        <v>-369919591156255.44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98"/>
        <v>-369919591156255.44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-1541331629817.731</v>
      </c>
      <c r="L4939" s="444">
        <f t="shared" ca="1" si="197"/>
        <v>-371460922786073.19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98"/>
        <v>-371460922786073.19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-1547753844941.9717</v>
      </c>
      <c r="L4940" s="444">
        <f t="shared" ca="1" si="197"/>
        <v>-373008676631015.19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98"/>
        <v>-373008676631015.19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-1554202819295.8965</v>
      </c>
      <c r="L4941" s="444">
        <f t="shared" ca="1" si="197"/>
        <v>-374562879450311.06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98"/>
        <v>-374562879450311.06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-1560678664376.2961</v>
      </c>
      <c r="L4942" s="444">
        <f t="shared" ca="1" si="197"/>
        <v>-376123558114687.38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98"/>
        <v>-376123558114687.38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-1567181492144.5308</v>
      </c>
      <c r="L4943" s="444">
        <f t="shared" ca="1" si="197"/>
        <v>-377690739606831.88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98"/>
        <v>-377690739606831.88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-1573711415028.4661</v>
      </c>
      <c r="L4944" s="444">
        <f t="shared" ca="1" si="197"/>
        <v>-379264451021860.31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98"/>
        <v>-379264451021860.31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-1580268545924.418</v>
      </c>
      <c r="L4945" s="444">
        <f t="shared" ca="1" si="197"/>
        <v>-380844719567784.75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98"/>
        <v>-380844719567784.75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-1586852998199.103</v>
      </c>
      <c r="L4946" s="444">
        <f t="shared" ca="1" si="197"/>
        <v>-382431572565983.88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98"/>
        <v>-382431572565983.88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-1593464885691.5994</v>
      </c>
      <c r="L4947" s="444">
        <f t="shared" ca="1" si="197"/>
        <v>-384025037451675.5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98"/>
        <v>-384025037451675.5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-1600104322715.3145</v>
      </c>
      <c r="L4948" s="444">
        <f t="shared" ca="1" si="197"/>
        <v>-385625141774390.81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98"/>
        <v>-385625141774390.81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-1606771424059.9617</v>
      </c>
      <c r="L4949" s="444">
        <f t="shared" ca="1" si="197"/>
        <v>-387231913198450.75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98"/>
        <v>-387231913198450.75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-1613466304993.5447</v>
      </c>
      <c r="L4950" s="444">
        <f t="shared" ca="1" si="197"/>
        <v>-388845379503444.31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98"/>
        <v>-388845379503444.31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-1620189081264.3513</v>
      </c>
      <c r="L4951" s="444">
        <f t="shared" ca="1" si="197"/>
        <v>-390465568584708.69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98"/>
        <v>-390465568584708.69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-1626939869102.9529</v>
      </c>
      <c r="L4952" s="444">
        <f t="shared" ca="1" si="197"/>
        <v>-392092508453811.63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98"/>
        <v>-392092508453811.63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-1633718785224.2151</v>
      </c>
      <c r="L4953" s="444">
        <f t="shared" ca="1" si="197"/>
        <v>-393726227239035.81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98"/>
        <v>-393726227239035.81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-1640525946829.3159</v>
      </c>
      <c r="L4954" s="444">
        <f t="shared" ca="1" si="197"/>
        <v>-395366753185865.13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98"/>
        <v>-395366753185865.13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-1647361471607.7712</v>
      </c>
      <c r="L4955" s="444">
        <f t="shared" ca="1" si="197"/>
        <v>-397014114657472.88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98"/>
        <v>-397014114657472.88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-1654225477739.4702</v>
      </c>
      <c r="L4956" s="444">
        <f t="shared" ca="1" si="197"/>
        <v>-398668340135212.38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98"/>
        <v>-398668340135212.38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-1661118083896.7183</v>
      </c>
      <c r="L4957" s="444">
        <f t="shared" ca="1" si="197"/>
        <v>-400329458219109.06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98"/>
        <v>-400329458219109.06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-1668039409246.2878</v>
      </c>
      <c r="L4958" s="444">
        <f t="shared" ca="1" si="197"/>
        <v>-401997497628355.38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98"/>
        <v>-401997497628355.38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-1674989573451.4807</v>
      </c>
      <c r="L4959" s="444">
        <f t="shared" ca="1" si="197"/>
        <v>-403672487201806.88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98"/>
        <v>-403672487201806.88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-1681968696674.1953</v>
      </c>
      <c r="L4960" s="444">
        <f t="shared" ca="1" si="197"/>
        <v>-405354455898481.06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98"/>
        <v>-405354455898481.06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-1688976899577.0044</v>
      </c>
      <c r="L4961" s="444">
        <f t="shared" ca="1" si="197"/>
        <v>-407043432798058.06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98"/>
        <v>-407043432798058.06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-1696014303325.2419</v>
      </c>
      <c r="L4962" s="444">
        <f t="shared" ca="1" si="197"/>
        <v>-408739447101383.31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98"/>
        <v>-408739447101383.31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-1703081029589.0972</v>
      </c>
      <c r="L4963" s="444">
        <f t="shared" ca="1" si="197"/>
        <v>-410442528130972.44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98"/>
        <v>-410442528130972.44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-1710177200545.7185</v>
      </c>
      <c r="L4964" s="444">
        <f t="shared" ca="1" si="197"/>
        <v>-412152705331518.13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98"/>
        <v>-412152705331518.13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-1717302938881.3254</v>
      </c>
      <c r="L4965" s="444">
        <f t="shared" ca="1" si="197"/>
        <v>-413870008270399.44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98"/>
        <v>-413870008270399.44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-1724458367793.3311</v>
      </c>
      <c r="L4966" s="444">
        <f t="shared" ca="1" si="197"/>
        <v>-415594466638192.75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98"/>
        <v>-415594466638192.75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-1731643610992.4697</v>
      </c>
      <c r="L4967" s="444">
        <f t="shared" ca="1" si="197"/>
        <v>-417326110249185.25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98"/>
        <v>-417326110249185.25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-1738858792704.9385</v>
      </c>
      <c r="L4968" s="444">
        <f t="shared" ca="1" si="197"/>
        <v>-419064969041890.19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98"/>
        <v>-419064969041890.19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-1746104037674.5425</v>
      </c>
      <c r="L4969" s="444">
        <f t="shared" ca="1" si="197"/>
        <v>-420811073079564.75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98"/>
        <v>-420811073079564.75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-1753379471164.853</v>
      </c>
      <c r="L4970" s="444">
        <f t="shared" ca="1" si="197"/>
        <v>-422564452550729.63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98"/>
        <v>-422564452550729.63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-1760685218961.3735</v>
      </c>
      <c r="L4971" s="444">
        <f t="shared" ca="1" si="197"/>
        <v>-424325137769691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98"/>
        <v>-424325137769691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-1768021407373.7124</v>
      </c>
      <c r="L4972" s="444">
        <f t="shared" ca="1" si="197"/>
        <v>-426093159177064.69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98"/>
        <v>-426093159177064.69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-1775388163237.7695</v>
      </c>
      <c r="L4973" s="444">
        <f t="shared" ca="1" si="197"/>
        <v>-427868547340302.44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98"/>
        <v>-427868547340302.44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-1782785613917.9268</v>
      </c>
      <c r="L4974" s="444">
        <f t="shared" ca="1" si="197"/>
        <v>-429651332954220.38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98"/>
        <v>-429651332954220.38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-1790213887309.2515</v>
      </c>
      <c r="L4975" s="444">
        <f t="shared" ca="1" si="197"/>
        <v>-431441546841529.63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98"/>
        <v>-431441546841529.63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-1797673111839.7068</v>
      </c>
      <c r="L4976" s="444">
        <f t="shared" ca="1" si="197"/>
        <v>-433239219953369.31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98"/>
        <v>-433239219953369.31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-1805163416472.3721</v>
      </c>
      <c r="L4977" s="444">
        <f t="shared" ca="1" si="197"/>
        <v>-435044383369841.69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98"/>
        <v>-435044383369841.69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-1812684930707.6736</v>
      </c>
      <c r="L4978" s="444">
        <f t="shared" ca="1" si="197"/>
        <v>-436857068300549.38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98"/>
        <v>-436857068300549.38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-1820237784585.6223</v>
      </c>
      <c r="L4979" s="444">
        <f t="shared" ca="1" si="197"/>
        <v>-438677306085135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98"/>
        <v>-438677306085135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-1827822108688.0625</v>
      </c>
      <c r="L4980" s="444">
        <f t="shared" ca="1" si="197"/>
        <v>-440505128193823.06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98"/>
        <v>-440505128193823.06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-1835438034140.9292</v>
      </c>
      <c r="L4981" s="444">
        <f t="shared" ca="1" si="197"/>
        <v>-442340566227964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98"/>
        <v>-442340566227964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-1843085692616.5166</v>
      </c>
      <c r="L4982" s="444">
        <f t="shared" ca="1" si="197"/>
        <v>-444183651920580.5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98"/>
        <v>-444183651920580.5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-1850765216335.752</v>
      </c>
      <c r="L4983" s="444">
        <f t="shared" ca="1" si="197"/>
        <v>-446034417136916.25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98"/>
        <v>-446034417136916.25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-1858476738070.4844</v>
      </c>
      <c r="L4984" s="444">
        <f t="shared" ca="1" si="197"/>
        <v>-447892893874986.75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98"/>
        <v>-447892893874986.75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-1866220391145.7781</v>
      </c>
      <c r="L4985" s="444">
        <f t="shared" ca="1" si="197"/>
        <v>-449759114266132.5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98"/>
        <v>-449759114266132.5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-1873996309442.2185</v>
      </c>
      <c r="L4986" s="444">
        <f t="shared" ca="1" si="197"/>
        <v>-451633110575574.69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98"/>
        <v>-451633110575574.69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-1881804627398.228</v>
      </c>
      <c r="L4987" s="444">
        <f t="shared" ca="1" si="197"/>
        <v>-453514915202972.94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98"/>
        <v>-453514915202972.94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-1889645480012.387</v>
      </c>
      <c r="L4988" s="444">
        <f t="shared" ca="1" si="197"/>
        <v>-455404560682985.31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98"/>
        <v>-455404560682985.31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-1897519002845.7725</v>
      </c>
      <c r="L4989" s="444">
        <f t="shared" ca="1" si="197"/>
        <v>-457302079685831.06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98"/>
        <v>-457302079685831.06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-1905425332024.2961</v>
      </c>
      <c r="L4990" s="444">
        <f t="shared" ca="1" si="197"/>
        <v>-459207505017855.38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98"/>
        <v>-459207505017855.38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-1913364604241.064</v>
      </c>
      <c r="L4991" s="444">
        <f t="shared" ca="1" si="197"/>
        <v>-461120869622096.44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98"/>
        <v>-461120869622096.44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-1921336956758.7354</v>
      </c>
      <c r="L4992" s="444">
        <f t="shared" ca="1" si="197"/>
        <v>-463042206578855.19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98"/>
        <v>-463042206578855.19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-1929342527411.8967</v>
      </c>
      <c r="L4993" s="444">
        <f t="shared" ca="1" si="197"/>
        <v>-464971549106267.06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98"/>
        <v>-464971549106267.06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-1937381454609.446</v>
      </c>
      <c r="L4994" s="444">
        <f t="shared" ca="1" si="197"/>
        <v>-466908930560876.5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98"/>
        <v>-466908930560876.5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-1945453877336.9854</v>
      </c>
      <c r="L4995" s="444">
        <f t="shared" ca="1" si="197"/>
        <v>-468854384438213.5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98"/>
        <v>-468854384438213.5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-1953559935159.2227</v>
      </c>
      <c r="L4996" s="444">
        <f t="shared" ca="1" si="197"/>
        <v>-470807944373372.75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98"/>
        <v>-470807944373372.75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-1961699768222.3862</v>
      </c>
      <c r="L4997" s="444">
        <f t="shared" ca="1" si="197"/>
        <v>-472769644141595.13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98"/>
        <v>-472769644141595.13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-1969873517256.6462</v>
      </c>
      <c r="L4998" s="444">
        <f t="shared" ca="1" si="197"/>
        <v>-474739517658851.75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98"/>
        <v>-474739517658851.75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-1978081323578.5486</v>
      </c>
      <c r="L4999" s="444">
        <f t="shared" ca="1" si="197"/>
        <v>-476717598982430.31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98"/>
        <v>-476717598982430.31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-1986323329093.4592</v>
      </c>
      <c r="L5000" s="444">
        <f t="shared" ca="1" si="197"/>
        <v>-478703922311523.75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98"/>
        <v>-478703922311523.75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-1994599676298.0154</v>
      </c>
      <c r="L5001" s="444">
        <f t="shared" ca="1" si="197"/>
        <v>-480698521987821.75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98"/>
        <v>-480698521987821.75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-2002910508282.5906</v>
      </c>
      <c r="L5002" s="444">
        <f t="shared" ca="1" si="197"/>
        <v>-482701432496104.31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98"/>
        <v>-482701432496104.31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-2011255968733.7676</v>
      </c>
      <c r="L5003" s="444">
        <f t="shared" ca="1" si="197"/>
        <v>-484712688464838.06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98"/>
        <v>-484712688464838.06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-2019636201936.8252</v>
      </c>
      <c r="L5004" s="444">
        <f t="shared" ca="1" si="197"/>
        <v>-486732324666774.88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98"/>
        <v>-486732324666774.88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-2028051352778.2285</v>
      </c>
      <c r="L5005" s="444">
        <f t="shared" ca="1" si="197"/>
        <v>-488760376019553.13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98"/>
        <v>-488760376019553.13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-2036501566748.1379</v>
      </c>
      <c r="L5006" s="444">
        <f t="shared" ca="1" si="197"/>
        <v>-490796877586301.25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98"/>
        <v>-490796877586301.25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-2044986989942.9219</v>
      </c>
      <c r="L5007" s="444">
        <f t="shared" ca="1" si="197"/>
        <v>-492841864576244.19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98"/>
        <v>-492841864576244.19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-2053507769067.6841</v>
      </c>
      <c r="L5008" s="444">
        <f t="shared" ca="1" si="197"/>
        <v>-494895372345311.88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98"/>
        <v>-494895372345311.88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-2062064051438.7991</v>
      </c>
      <c r="L5009" s="444">
        <f t="shared" ca="1" si="197"/>
        <v>-496957436396750.69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98"/>
        <v>-496957436396750.69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-2070655984986.4614</v>
      </c>
      <c r="L5010" s="444">
        <f t="shared" ca="1" si="197"/>
        <v>-499028092381737.13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98"/>
        <v>-499028092381737.13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-2079283718257.2378</v>
      </c>
      <c r="L5011" s="444">
        <f t="shared" ca="1" si="197"/>
        <v>-501107376099994.38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98"/>
        <v>-501107376099994.38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-2087947400416.6433</v>
      </c>
      <c r="L5012" s="444">
        <f t="shared" ca="1" si="197"/>
        <v>-503195323500411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98"/>
        <v>-503195323500411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-2096647181251.7124</v>
      </c>
      <c r="L5013" s="444">
        <f t="shared" ca="1" si="197"/>
        <v>-505291970681662.69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98"/>
        <v>-505291970681662.69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-2105383211173.5947</v>
      </c>
      <c r="L5014" s="444">
        <f t="shared" ca="1" si="197"/>
        <v>-507397353892836.31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98"/>
        <v>-507397353892836.31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-2114155641220.1511</v>
      </c>
      <c r="L5015" s="444">
        <f t="shared" ca="1" si="197"/>
        <v>-509511509534056.44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98"/>
        <v>-509511509534056.44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-2122964623058.5684</v>
      </c>
      <c r="L5016" s="444">
        <f t="shared" ca="1" si="197"/>
        <v>-511634474157115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98"/>
        <v>-511634474157115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-2131810308987.9788</v>
      </c>
      <c r="L5017" s="444">
        <f t="shared" ca="1" si="197"/>
        <v>-513766284466103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98"/>
        <v>-513766284466103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-2140692851942.0957</v>
      </c>
      <c r="L5018" s="444">
        <f t="shared" ca="1" si="197"/>
        <v>-515906977318045.13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98"/>
        <v>-515906977318045.13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-2149612405491.8547</v>
      </c>
      <c r="L5019" s="444">
        <f t="shared" ca="1" si="197"/>
        <v>-518056589723537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98"/>
        <v>-518056589723537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-2158569123848.0708</v>
      </c>
      <c r="L5020" s="444">
        <f t="shared" ca="1" si="197"/>
        <v>-520215158847385.06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98"/>
        <v>-520215158847385.06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-2167563161864.1045</v>
      </c>
      <c r="L5021" s="444">
        <f t="shared" ca="1" si="197"/>
        <v>-522382722009249.19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98"/>
        <v>-522382722009249.19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-2176594675038.5381</v>
      </c>
      <c r="L5022" s="444">
        <f t="shared" ca="1" si="197"/>
        <v>-524559316684287.75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98"/>
        <v>-524559316684287.75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-2185663819517.8655</v>
      </c>
      <c r="L5023" s="444">
        <f t="shared" ca="1" si="197"/>
        <v>-526744980503805.63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98"/>
        <v>-526744980503805.63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-2194770752099.1904</v>
      </c>
      <c r="L5024" s="444">
        <f t="shared" ca="1" si="197"/>
        <v>-528939751255904.81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98"/>
        <v>-528939751255904.81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-2203915630232.937</v>
      </c>
      <c r="L5025" s="444">
        <f t="shared" ca="1" si="197"/>
        <v>-531143666886137.75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98"/>
        <v>-531143666886137.75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-2213098612025.5742</v>
      </c>
      <c r="L5026" s="444">
        <f t="shared" ca="1" si="197"/>
        <v>-533356765498163.31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98"/>
        <v>-533356765498163.31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-2222319856242.3472</v>
      </c>
      <c r="L5027" s="444">
        <f t="shared" ca="1" si="197"/>
        <v>-535579085354405.69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98"/>
        <v>-535579085354405.69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-2231579522310.0234</v>
      </c>
      <c r="L5028" s="444">
        <f t="shared" ca="1" si="197"/>
        <v>-537810664876715.69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98"/>
        <v>-537810664876715.69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-2240877770319.6484</v>
      </c>
      <c r="L5029" s="444">
        <f t="shared" ca="1" si="197"/>
        <v>-540051542647035.31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98"/>
        <v>-540051542647035.31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-2250214761029.314</v>
      </c>
      <c r="L5030" s="444">
        <f t="shared" ca="1" si="197"/>
        <v>-542301757408064.63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98"/>
        <v>-542301757408064.63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-2259590655866.9355</v>
      </c>
      <c r="L5031" s="444">
        <f t="shared" ca="1" si="197"/>
        <v>-544561348063931.56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98"/>
        <v>-544561348063931.56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-2269005616933.0483</v>
      </c>
      <c r="L5032" s="444">
        <f t="shared" ca="1" si="197"/>
        <v>-546830353680864.63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98"/>
        <v>-546830353680864.63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-2278459807003.6025</v>
      </c>
      <c r="L5033" s="444">
        <f t="shared" ca="1" si="197"/>
        <v>-549108813487868.25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98"/>
        <v>-549108813487868.25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-2287953389532.7842</v>
      </c>
      <c r="L5034" s="444">
        <f t="shared" ca="1" si="197"/>
        <v>-551396766877401.06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98"/>
        <v>-551396766877401.06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-2297486528655.8379</v>
      </c>
      <c r="L5035" s="444">
        <f t="shared" ca="1" si="197"/>
        <v>-553694253406056.88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98"/>
        <v>-553694253406056.88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-2307059389191.9038</v>
      </c>
      <c r="L5036" s="444">
        <f t="shared" ca="1" si="197"/>
        <v>-556001312795248.75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98"/>
        <v>-556001312795248.75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-2316672136646.8696</v>
      </c>
      <c r="L5037" s="444">
        <f t="shared" ca="1" si="197"/>
        <v>-558317984931895.63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98"/>
        <v>-558317984931895.63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-2326324937216.2314</v>
      </c>
      <c r="L5038" s="444">
        <f t="shared" ca="1" si="197"/>
        <v>-560644309869111.88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98"/>
        <v>-560644309869111.88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-2336017957787.9663</v>
      </c>
      <c r="L5039" s="444">
        <f t="shared" ca="1" si="197"/>
        <v>-562980327826899.88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98"/>
        <v>-562980327826899.88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-2345751365945.416</v>
      </c>
      <c r="L5040" s="444">
        <f t="shared" ca="1" si="197"/>
        <v>-565326079192845.25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98"/>
        <v>-565326079192845.25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-2355525329970.1885</v>
      </c>
      <c r="L5041" s="444">
        <f t="shared" ca="1" si="197"/>
        <v>-567681604522815.5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98"/>
        <v>-567681604522815.5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-2365340018845.0645</v>
      </c>
      <c r="L5042" s="444">
        <f t="shared" ca="1" si="197"/>
        <v>-570046944541660.63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98"/>
        <v>-570046944541660.63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-2375195602256.9194</v>
      </c>
      <c r="L5043" s="444">
        <f t="shared" ca="1" si="197"/>
        <v>-572422140143917.5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98"/>
        <v>-572422140143917.5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-2385092250599.6563</v>
      </c>
      <c r="L5044" s="444">
        <f t="shared" ca="1" si="197"/>
        <v>-574807232394517.13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98"/>
        <v>-574807232394517.13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-2395030134977.1548</v>
      </c>
      <c r="L5045" s="444">
        <f t="shared" ca="1" si="197"/>
        <v>-577202262529494.25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98"/>
        <v>-577202262529494.25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-2405009427206.2261</v>
      </c>
      <c r="L5046" s="444">
        <f t="shared" ca="1" si="197"/>
        <v>-579607271956700.5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98"/>
        <v>-579607271956700.5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-2415030299819.5854</v>
      </c>
      <c r="L5047" s="444">
        <f t="shared" ca="1" si="197"/>
        <v>-582022302256520.13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98"/>
        <v>-582022302256520.13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-2425092926068.834</v>
      </c>
      <c r="L5048" s="444">
        <f t="shared" ca="1" si="197"/>
        <v>-584447395182589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98"/>
        <v>-584447395182589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-2435197479927.4541</v>
      </c>
      <c r="L5049" s="444">
        <f t="shared" ca="1" si="197"/>
        <v>-586882592662516.5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98"/>
        <v>-586882592662516.5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-2445344136093.8188</v>
      </c>
      <c r="L5050" s="444">
        <f t="shared" ca="1" si="197"/>
        <v>-589327936798610.38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98"/>
        <v>-589327936798610.38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-2455533069994.21</v>
      </c>
      <c r="L5051" s="444">
        <f t="shared" ca="1" si="197"/>
        <v>-591783469868604.63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98"/>
        <v>-591783469868604.63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-2465764457785.8525</v>
      </c>
      <c r="L5052" s="444">
        <f t="shared" ca="1" si="197"/>
        <v>-594249234326390.5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98"/>
        <v>-594249234326390.5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-2476038476359.9604</v>
      </c>
      <c r="L5053" s="444">
        <f t="shared" ca="1" si="197"/>
        <v>-596725272802750.5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98"/>
        <v>-596725272802750.5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-2486355303344.7939</v>
      </c>
      <c r="L5054" s="444">
        <f t="shared" ca="1" si="197"/>
        <v>-599211628106095.25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98"/>
        <v>-599211628106095.25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-2496715117108.73</v>
      </c>
      <c r="L5055" s="444">
        <f t="shared" ca="1" si="197"/>
        <v>-601708343223204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98"/>
        <v>-601708343223204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-2507118096763.3501</v>
      </c>
      <c r="L5056" s="444">
        <f t="shared" ca="1" si="197"/>
        <v>-604215461319967.38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98"/>
        <v>-604215461319967.38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-2517564422166.5308</v>
      </c>
      <c r="L5057" s="444">
        <f t="shared" ca="1" si="197"/>
        <v>-606733025742133.88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98"/>
        <v>-606733025742133.88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-2528054273925.5576</v>
      </c>
      <c r="L5058" s="444">
        <f t="shared" ca="1" si="197"/>
        <v>-609261080016059.38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98"/>
        <v>-609261080016059.38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-2538587833400.2476</v>
      </c>
      <c r="L5059" s="444">
        <f t="shared" ca="1" si="197"/>
        <v>-611799667849459.63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98"/>
        <v>-611799667849459.63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-2549165282706.0815</v>
      </c>
      <c r="L5060" s="444">
        <f t="shared" ca="1" si="197"/>
        <v>-614348833132165.75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98"/>
        <v>-614348833132165.75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-2559786804717.3574</v>
      </c>
      <c r="L5061" s="444">
        <f t="shared" ca="1" si="197"/>
        <v>-616908619936883.13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98"/>
        <v>-616908619936883.13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-2570452583070.3462</v>
      </c>
      <c r="L5062" s="444">
        <f t="shared" ca="1" si="197"/>
        <v>-619479072519953.5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98"/>
        <v>-619479072519953.5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-2581162802166.4727</v>
      </c>
      <c r="L5063" s="444">
        <f t="shared" ca="1" si="197"/>
        <v>-622060235322120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98"/>
        <v>-622060235322120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-2591917647175.5</v>
      </c>
      <c r="L5064" s="444">
        <f t="shared" ca="1" si="197"/>
        <v>-624652152969295.5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98"/>
        <v>-624652152969295.5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-2602717304038.7314</v>
      </c>
      <c r="L5065" s="444">
        <f t="shared" ca="1" si="197"/>
        <v>-627254870273334.25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98"/>
        <v>-627254870273334.25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-2613561959472.2261</v>
      </c>
      <c r="L5066" s="444">
        <f t="shared" ca="1" si="197"/>
        <v>-629868432232806.5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98"/>
        <v>-629868432232806.5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-2624451800970.0269</v>
      </c>
      <c r="L5067" s="444">
        <f t="shared" ca="1" si="197"/>
        <v>-632492884033776.5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98"/>
        <v>-632492884033776.5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-2635387016807.4019</v>
      </c>
      <c r="L5068" s="444">
        <f t="shared" ca="1" si="197"/>
        <v>-635128271050583.88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98"/>
        <v>-635128271050583.88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-2646367796044.0996</v>
      </c>
      <c r="L5069" s="444">
        <f t="shared" ca="1" si="197"/>
        <v>-637774638846628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98"/>
        <v>-637774638846628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-2657394328527.6167</v>
      </c>
      <c r="L5070" s="444">
        <f t="shared" ca="1" si="197"/>
        <v>-640432033175155.63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98"/>
        <v>-640432033175155.63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-2668466804896.4819</v>
      </c>
      <c r="L5071" s="444">
        <f t="shared" ca="1" si="197"/>
        <v>-643100499980052.13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98"/>
        <v>-643100499980052.13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-2679585416583.5503</v>
      </c>
      <c r="L5072" s="444">
        <f t="shared" ca="1" si="197"/>
        <v>-645780085396635.63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98"/>
        <v>-645780085396635.63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-2690750355819.3149</v>
      </c>
      <c r="L5073" s="444">
        <f t="shared" ca="1" si="197"/>
        <v>-648470835752455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98"/>
        <v>-648470835752455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-2701961815635.229</v>
      </c>
      <c r="L5074" s="444">
        <f t="shared" ca="1" si="197"/>
        <v>-651172797568090.25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98"/>
        <v>-651172797568090.25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-2713219989867.0425</v>
      </c>
      <c r="L5075" s="444">
        <f t="shared" ca="1" si="197"/>
        <v>-653886017557957.25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98"/>
        <v>-653886017557957.25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-2724525073158.1553</v>
      </c>
      <c r="L5076" s="444">
        <f t="shared" ca="1" si="197"/>
        <v>-656610542631115.38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98"/>
        <v>-656610542631115.38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-2735877260962.9805</v>
      </c>
      <c r="L5077" s="444">
        <f t="shared" ca="1" si="197"/>
        <v>-659346419892078.38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98"/>
        <v>-659346419892078.38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-2747276749550.3267</v>
      </c>
      <c r="L5078" s="444">
        <f t="shared" ca="1" si="197"/>
        <v>-662093696641628.75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98"/>
        <v>-662093696641628.75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-2758723736006.7866</v>
      </c>
      <c r="L5079" s="444">
        <f t="shared" ca="1" si="197"/>
        <v>-664852420377635.5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98"/>
        <v>-664852420377635.5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-2770218418240.1479</v>
      </c>
      <c r="L5080" s="444">
        <f t="shared" ca="1" si="197"/>
        <v>-667622638795875.63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98"/>
        <v>-667622638795875.63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-2781760994982.8149</v>
      </c>
      <c r="L5081" s="444">
        <f t="shared" ca="1" si="197"/>
        <v>-670404399790858.5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98"/>
        <v>-670404399790858.5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-2793351665795.2437</v>
      </c>
      <c r="L5082" s="444">
        <f t="shared" ca="1" si="197"/>
        <v>-673197751456653.75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98"/>
        <v>-673197751456653.75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-2804990631069.3906</v>
      </c>
      <c r="L5083" s="444">
        <f t="shared" ca="1" si="197"/>
        <v>-676002742087723.13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98"/>
        <v>-676002742087723.13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-2816678092032.1797</v>
      </c>
      <c r="L5084" s="444">
        <f t="shared" ca="1" si="197"/>
        <v>-678819420179755.25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98"/>
        <v>-678819420179755.25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-2828414250748.98</v>
      </c>
      <c r="L5085" s="444">
        <f t="shared" ca="1" si="197"/>
        <v>-681647834430504.25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98"/>
        <v>-681647834430504.25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-2840199310127.1011</v>
      </c>
      <c r="L5086" s="444">
        <f t="shared" ca="1" si="197"/>
        <v>-684488033740631.38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98"/>
        <v>-684488033740631.38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-2852033473919.2974</v>
      </c>
      <c r="L5087" s="444">
        <f t="shared" ca="1" si="197"/>
        <v>-687340067214550.63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98"/>
        <v>-687340067214550.63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-2863916946727.2944</v>
      </c>
      <c r="L5088" s="444">
        <f t="shared" ca="1" si="197"/>
        <v>-690203984161277.88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98"/>
        <v>-690203984161277.88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-2875849934005.3242</v>
      </c>
      <c r="L5089" s="444">
        <f t="shared" ca="1" si="197"/>
        <v>-693079834095283.25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98"/>
        <v>-693079834095283.25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-2887832642063.6802</v>
      </c>
      <c r="L5090" s="444">
        <f t="shared" ca="1" si="197"/>
        <v>-695967666737346.88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98"/>
        <v>-695967666737346.88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-2899865278072.2788</v>
      </c>
      <c r="L5091" s="444">
        <f t="shared" ca="1" si="197"/>
        <v>-698867532015419.13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98"/>
        <v>-698867532015419.13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-2911948050064.2461</v>
      </c>
      <c r="L5092" s="444">
        <f t="shared" ca="1" si="197"/>
        <v>-701779480065483.38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98"/>
        <v>-701779480065483.38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-2924081166939.5142</v>
      </c>
      <c r="L5093" s="444">
        <f t="shared" ca="1" si="197"/>
        <v>-704703561232422.88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98"/>
        <v>-704703561232422.88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-2936264838468.4287</v>
      </c>
      <c r="L5094" s="444">
        <f t="shared" ca="1" si="197"/>
        <v>-707639826070891.25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98"/>
        <v>-707639826070891.25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-2948499275295.3804</v>
      </c>
      <c r="L5095" s="444">
        <f t="shared" ca="1" si="197"/>
        <v>-710588325346186.63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98"/>
        <v>-710588325346186.63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-2960784688942.4443</v>
      </c>
      <c r="L5096" s="444">
        <f t="shared" ca="1" si="197"/>
        <v>-713549110035129.13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98"/>
        <v>-713549110035129.13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-2973121291813.0381</v>
      </c>
      <c r="L5097" s="444">
        <f t="shared" ca="1" si="197"/>
        <v>-716522231326942.13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98"/>
        <v>-716522231326942.13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-2985509297195.5923</v>
      </c>
      <c r="L5098" s="444">
        <f t="shared" ca="1" si="197"/>
        <v>-719507740624137.75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98"/>
        <v>-719507740624137.75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-2997948919267.2407</v>
      </c>
      <c r="L5099" s="444">
        <f t="shared" ca="1" si="197"/>
        <v>-722505689543405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98"/>
        <v>-722505689543405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-3010440373097.521</v>
      </c>
      <c r="L5100" s="444">
        <f t="shared" ca="1" si="197"/>
        <v>-725516129916502.5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98"/>
        <v>-725516129916502.5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-3022983874652.0938</v>
      </c>
      <c r="L5101" s="444">
        <f t="shared" ca="1" si="197"/>
        <v>-728539113791154.63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98"/>
        <v>-728539113791154.63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-3035579640796.4775</v>
      </c>
      <c r="L5102" s="444">
        <f t="shared" ca="1" si="197"/>
        <v>-731574693431951.13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98"/>
        <v>-731574693431951.13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-3048227889299.7964</v>
      </c>
      <c r="L5103" s="444">
        <f t="shared" ca="1" si="197"/>
        <v>-734622921321250.88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98"/>
        <v>-734622921321250.88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-3060928838838.5454</v>
      </c>
      <c r="L5104" s="444">
        <f t="shared" ca="1" si="197"/>
        <v>-737683850160089.38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98"/>
        <v>-737683850160089.38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-3073682709000.3726</v>
      </c>
      <c r="L5105" s="444">
        <f t="shared" ca="1" si="197"/>
        <v>-740757532869089.75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98"/>
        <v>-740757532869089.75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-3086489720287.874</v>
      </c>
      <c r="L5106" s="444">
        <f t="shared" ca="1" si="197"/>
        <v>-743844022589377.63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98"/>
        <v>-743844022589377.63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-3099350094122.4067</v>
      </c>
      <c r="L5107" s="444">
        <f t="shared" ca="1" si="197"/>
        <v>-746943372683500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98"/>
        <v>-746943372683500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-3112264052847.9165</v>
      </c>
      <c r="L5108" s="444">
        <f t="shared" ref="L5108:L5362" ca="1" si="202">I5108-J5108+K5108</f>
        <v>-750055636736347.88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203">L5108</f>
        <v>-750055636736347.88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-3125231819734.7827</v>
      </c>
      <c r="L5109" s="444">
        <f t="shared" ca="1" si="202"/>
        <v>-753180868556082.63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203"/>
        <v>-753180868556082.63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-3138253618983.6777</v>
      </c>
      <c r="L5110" s="444">
        <f t="shared" ca="1" si="202"/>
        <v>-756319122175066.25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203"/>
        <v>-756319122175066.25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-3151329675729.4429</v>
      </c>
      <c r="L5111" s="444">
        <f t="shared" ca="1" si="202"/>
        <v>-759470451850795.75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203"/>
        <v>-759470451850795.75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-3164460216044.9824</v>
      </c>
      <c r="L5112" s="444">
        <f t="shared" ca="1" si="202"/>
        <v>-762634912066840.75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203"/>
        <v>-762634912066840.75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-3177645466945.1699</v>
      </c>
      <c r="L5113" s="444">
        <f t="shared" ca="1" si="202"/>
        <v>-765812557533785.88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203"/>
        <v>-765812557533785.88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-3190885656390.7744</v>
      </c>
      <c r="L5114" s="444">
        <f t="shared" ca="1" si="202"/>
        <v>-769003443190176.63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203"/>
        <v>-769003443190176.63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-3204181013292.4023</v>
      </c>
      <c r="L5115" s="444">
        <f t="shared" ca="1" si="202"/>
        <v>-772207624203469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203"/>
        <v>-772207624203469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-3217531767514.4541</v>
      </c>
      <c r="L5116" s="444">
        <f t="shared" ca="1" si="202"/>
        <v>-775425155970983.5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203"/>
        <v>-775425155970983.5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-3230938149879.0977</v>
      </c>
      <c r="L5117" s="444">
        <f t="shared" ca="1" si="202"/>
        <v>-778656094120862.63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203"/>
        <v>-778656094120862.63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-3244400392170.2607</v>
      </c>
      <c r="L5118" s="444">
        <f t="shared" ca="1" si="202"/>
        <v>-781900494513032.88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203"/>
        <v>-781900494513032.88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-3257918727137.6367</v>
      </c>
      <c r="L5119" s="444">
        <f t="shared" ca="1" si="202"/>
        <v>-785158413240170.5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203"/>
        <v>-785158413240170.5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-3271493388500.7104</v>
      </c>
      <c r="L5120" s="444">
        <f t="shared" ca="1" si="202"/>
        <v>-788429906628671.25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203"/>
        <v>-788429906628671.25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-3285124610952.7969</v>
      </c>
      <c r="L5121" s="444">
        <f t="shared" ca="1" si="202"/>
        <v>-791715031239624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203"/>
        <v>-791715031239624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-3298812630165.1001</v>
      </c>
      <c r="L5122" s="444">
        <f t="shared" ca="1" si="202"/>
        <v>-795013843869789.13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203"/>
        <v>-795013843869789.13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-3312557682790.7881</v>
      </c>
      <c r="L5123" s="444">
        <f t="shared" ca="1" si="202"/>
        <v>-798326401552579.88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203"/>
        <v>-798326401552579.88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-3326360006469.083</v>
      </c>
      <c r="L5124" s="444">
        <f t="shared" ca="1" si="202"/>
        <v>-801652761559049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203"/>
        <v>-801652761559049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-3340219839829.3706</v>
      </c>
      <c r="L5125" s="444">
        <f t="shared" ca="1" si="202"/>
        <v>-804992981398878.38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203"/>
        <v>-804992981398878.38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-3354137422495.3267</v>
      </c>
      <c r="L5126" s="444">
        <f t="shared" ca="1" si="202"/>
        <v>-808347118821373.75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203"/>
        <v>-808347118821373.75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-3368112995089.0571</v>
      </c>
      <c r="L5127" s="444">
        <f t="shared" ca="1" si="202"/>
        <v>-811715231816462.75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203"/>
        <v>-811715231816462.75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-3382146799235.2612</v>
      </c>
      <c r="L5128" s="444">
        <f t="shared" ca="1" si="202"/>
        <v>-815097378615698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203"/>
        <v>-815097378615698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-3396239077565.4082</v>
      </c>
      <c r="L5129" s="444">
        <f t="shared" ca="1" si="202"/>
        <v>-818493617693263.38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203"/>
        <v>-818493617693263.38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-3410390073721.9307</v>
      </c>
      <c r="L5130" s="444">
        <f t="shared" ca="1" si="202"/>
        <v>-821904007766985.25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203"/>
        <v>-821904007766985.25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-3424600032362.4385</v>
      </c>
      <c r="L5131" s="444">
        <f t="shared" ca="1" si="202"/>
        <v>-825328607799347.75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203"/>
        <v>-825328607799347.75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-3438869199163.9487</v>
      </c>
      <c r="L5132" s="444">
        <f t="shared" ca="1" si="202"/>
        <v>-828767476998511.75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203"/>
        <v>-828767476998511.75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-3453197820827.1323</v>
      </c>
      <c r="L5133" s="444">
        <f t="shared" ca="1" si="202"/>
        <v>-832220674819338.88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203"/>
        <v>-832220674819338.88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-3467586145080.5786</v>
      </c>
      <c r="L5134" s="444">
        <f t="shared" ca="1" si="202"/>
        <v>-835688260964419.5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203"/>
        <v>-835688260964419.5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-3482034420685.0811</v>
      </c>
      <c r="L5135" s="444">
        <f t="shared" ca="1" si="202"/>
        <v>-839170295385104.63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203"/>
        <v>-839170295385104.63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-3496542897437.936</v>
      </c>
      <c r="L5136" s="444">
        <f t="shared" ca="1" si="202"/>
        <v>-842666838282542.5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203"/>
        <v>-842666838282542.5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-3511111826177.2603</v>
      </c>
      <c r="L5137" s="444">
        <f t="shared" ca="1" si="202"/>
        <v>-846177950108719.75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203"/>
        <v>-846177950108719.75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-3525741458786.332</v>
      </c>
      <c r="L5138" s="444">
        <f t="shared" ca="1" si="202"/>
        <v>-849703691567506.13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203"/>
        <v>-849703691567506.13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-3540432048197.9419</v>
      </c>
      <c r="L5139" s="444">
        <f t="shared" ca="1" si="202"/>
        <v>-853244123615704.13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203"/>
        <v>-853244123615704.13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-3555183848398.7671</v>
      </c>
      <c r="L5140" s="444">
        <f t="shared" ca="1" si="202"/>
        <v>-856799307464102.88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203"/>
        <v>-856799307464102.88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-3569997114433.7617</v>
      </c>
      <c r="L5141" s="444">
        <f t="shared" ca="1" si="202"/>
        <v>-860369304578536.63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203"/>
        <v>-860369304578536.63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-3584872102410.5693</v>
      </c>
      <c r="L5142" s="444">
        <f t="shared" ca="1" si="202"/>
        <v>-863954176680947.25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203"/>
        <v>-863954176680947.25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-3599809069503.9468</v>
      </c>
      <c r="L5143" s="444">
        <f t="shared" ca="1" si="202"/>
        <v>-867553985750451.25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203"/>
        <v>-867553985750451.25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-3614808273960.2134</v>
      </c>
      <c r="L5144" s="444">
        <f t="shared" ca="1" si="202"/>
        <v>-871168794024411.5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203"/>
        <v>-871168794024411.5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-3629869975101.7144</v>
      </c>
      <c r="L5145" s="444">
        <f t="shared" ca="1" si="202"/>
        <v>-874798663999513.25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203"/>
        <v>-874798663999513.25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-3644994433331.3052</v>
      </c>
      <c r="L5146" s="444">
        <f t="shared" ca="1" si="202"/>
        <v>-878443658432844.5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203"/>
        <v>-878443658432844.5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-3660181910136.8525</v>
      </c>
      <c r="L5147" s="444">
        <f t="shared" ca="1" si="202"/>
        <v>-882103840342981.38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203"/>
        <v>-882103840342981.38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-3675432668095.7563</v>
      </c>
      <c r="L5148" s="444">
        <f t="shared" ca="1" si="202"/>
        <v>-885779273011077.13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203"/>
        <v>-885779273011077.13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-3690746970879.4878</v>
      </c>
      <c r="L5149" s="444">
        <f t="shared" ca="1" si="202"/>
        <v>-889470019981956.63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203"/>
        <v>-889470019981956.63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-3706125083258.1523</v>
      </c>
      <c r="L5150" s="444">
        <f t="shared" ca="1" si="202"/>
        <v>-893176145065214.75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203"/>
        <v>-893176145065214.75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-3721567271105.0615</v>
      </c>
      <c r="L5151" s="444">
        <f t="shared" ca="1" si="202"/>
        <v>-896897712336319.75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203"/>
        <v>-896897712336319.75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-3737073801401.3315</v>
      </c>
      <c r="L5152" s="444">
        <f t="shared" ca="1" si="202"/>
        <v>-900634786137721.13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203"/>
        <v>-900634786137721.13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-3752644942240.5044</v>
      </c>
      <c r="L5153" s="444">
        <f t="shared" ca="1" si="202"/>
        <v>-904387431079961.63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203"/>
        <v>-904387431079961.63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-3768280962833.1733</v>
      </c>
      <c r="L5154" s="444">
        <f t="shared" ca="1" si="202"/>
        <v>-908155712042794.75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203"/>
        <v>-908155712042794.75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-3783982133511.6445</v>
      </c>
      <c r="L5155" s="444">
        <f t="shared" ca="1" si="202"/>
        <v>-911939694176306.38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203"/>
        <v>-911939694176306.38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-3799748725734.6099</v>
      </c>
      <c r="L5156" s="444">
        <f t="shared" ca="1" si="202"/>
        <v>-915739442902041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203"/>
        <v>-915739442902041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-3815581012091.8379</v>
      </c>
      <c r="L5157" s="444">
        <f t="shared" ca="1" si="202"/>
        <v>-919555023914132.88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203"/>
        <v>-919555023914132.88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-3831479266308.8867</v>
      </c>
      <c r="L5158" s="444">
        <f t="shared" ca="1" si="202"/>
        <v>-923386503180441.75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203"/>
        <v>-923386503180441.75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-3847443763251.8403</v>
      </c>
      <c r="L5159" s="444">
        <f t="shared" ca="1" si="202"/>
        <v>-927233946943693.63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203"/>
        <v>-927233946943693.63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-3863474778932.0566</v>
      </c>
      <c r="L5160" s="444">
        <f t="shared" ca="1" si="202"/>
        <v>-931097421722625.63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203"/>
        <v>-931097421722625.63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-3879572590510.9399</v>
      </c>
      <c r="L5161" s="444">
        <f t="shared" ca="1" si="202"/>
        <v>-934976994313136.63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203"/>
        <v>-934976994313136.63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-3895737476304.7358</v>
      </c>
      <c r="L5162" s="444">
        <f t="shared" ca="1" si="202"/>
        <v>-938872731789441.38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203"/>
        <v>-938872731789441.38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-3911969715789.3389</v>
      </c>
      <c r="L5163" s="444">
        <f t="shared" ca="1" si="202"/>
        <v>-942784701505230.75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203"/>
        <v>-942784701505230.75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-3928269589605.1284</v>
      </c>
      <c r="L5164" s="444">
        <f t="shared" ca="1" si="202"/>
        <v>-946712971094835.88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203"/>
        <v>-946712971094835.88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-3944637379561.8159</v>
      </c>
      <c r="L5165" s="444">
        <f t="shared" ca="1" si="202"/>
        <v>-950657608474397.75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203"/>
        <v>-950657608474397.75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-3961073368643.3237</v>
      </c>
      <c r="L5166" s="444">
        <f t="shared" ca="1" si="202"/>
        <v>-954618681843041.13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203"/>
        <v>-954618681843041.13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-3977577841012.6709</v>
      </c>
      <c r="L5167" s="444">
        <f t="shared" ca="1" si="202"/>
        <v>-958596259684053.75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203"/>
        <v>-958596259684053.75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-3994151082016.8906</v>
      </c>
      <c r="L5168" s="444">
        <f t="shared" ca="1" si="202"/>
        <v>-962590410766070.63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203"/>
        <v>-962590410766070.63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-4010793378191.9609</v>
      </c>
      <c r="L5169" s="444">
        <f t="shared" ca="1" si="202"/>
        <v>-966601204144262.63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203"/>
        <v>-966601204144262.63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-4027505017267.7612</v>
      </c>
      <c r="L5170" s="444">
        <f t="shared" ca="1" si="202"/>
        <v>-970628709161530.38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203"/>
        <v>-970628709161530.38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-4044286288173.043</v>
      </c>
      <c r="L5171" s="444">
        <f t="shared" ca="1" si="202"/>
        <v>-974672995449703.38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203"/>
        <v>-974672995449703.38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-4061137481040.4307</v>
      </c>
      <c r="L5172" s="444">
        <f t="shared" ca="1" si="202"/>
        <v>-978734132930743.75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203"/>
        <v>-978734132930743.75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-4078058887211.4321</v>
      </c>
      <c r="L5173" s="444">
        <f t="shared" ca="1" si="202"/>
        <v>-982812191817955.13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203"/>
        <v>-982812191817955.13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-4095050799241.479</v>
      </c>
      <c r="L5174" s="444">
        <f t="shared" ca="1" si="202"/>
        <v>-986907242617196.63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203"/>
        <v>-986907242617196.63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-4112113510904.9858</v>
      </c>
      <c r="L5175" s="444">
        <f t="shared" ca="1" si="202"/>
        <v>-991019356128101.63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203"/>
        <v>-991019356128101.63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-4129247317200.4233</v>
      </c>
      <c r="L5176" s="444">
        <f t="shared" ca="1" si="202"/>
        <v>-995148603445302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203"/>
        <v>-995148603445302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-4146452514355.4248</v>
      </c>
      <c r="L5177" s="444">
        <f t="shared" ca="1" si="202"/>
        <v>-999295055959657.38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203"/>
        <v>-999295055959657.38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-4163729399831.9063</v>
      </c>
      <c r="L5178" s="444">
        <f t="shared" ca="1" si="202"/>
        <v>-1003458785359489.3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203"/>
        <v>-1003458785359489.3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-4181078272331.2046</v>
      </c>
      <c r="L5179" s="444">
        <f t="shared" ca="1" si="202"/>
        <v>-1007639863631820.5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203"/>
        <v>-1007639863631820.5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-4198499431799.2524</v>
      </c>
      <c r="L5180" s="444">
        <f t="shared" ca="1" si="202"/>
        <v>-1011838363063619.8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203"/>
        <v>-1011838363063619.8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-4215993179431.749</v>
      </c>
      <c r="L5181" s="444">
        <f t="shared" ca="1" si="202"/>
        <v>-1016054356243051.5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203"/>
        <v>-1016054356243051.5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-4233559817679.3809</v>
      </c>
      <c r="L5182" s="444">
        <f t="shared" ca="1" si="202"/>
        <v>-1020287916060730.9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203"/>
        <v>-1020287916060730.9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-4251199650253.0454</v>
      </c>
      <c r="L5183" s="444">
        <f t="shared" ca="1" si="202"/>
        <v>-1024539115710983.9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203"/>
        <v>-1024539115710983.9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-4268912982129.0996</v>
      </c>
      <c r="L5184" s="444">
        <f t="shared" ca="1" si="202"/>
        <v>-1028808028693113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203"/>
        <v>-1028808028693113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-4286700119554.6367</v>
      </c>
      <c r="L5185" s="444">
        <f t="shared" ca="1" si="202"/>
        <v>-1033094728812667.6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203"/>
        <v>-1033094728812667.6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-4304561370052.7817</v>
      </c>
      <c r="L5186" s="444">
        <f t="shared" ca="1" si="202"/>
        <v>-1037399290182720.4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203"/>
        <v>-1037399290182720.4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-4322497042428.0015</v>
      </c>
      <c r="L5187" s="444">
        <f t="shared" ca="1" si="202"/>
        <v>-1041721787225148.4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203"/>
        <v>-1041721787225148.4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-4340507446771.4517</v>
      </c>
      <c r="L5188" s="444">
        <f t="shared" ca="1" si="202"/>
        <v>-1046062294671919.9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203"/>
        <v>-1046062294671919.9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-4358592894466.3325</v>
      </c>
      <c r="L5189" s="444">
        <f t="shared" ca="1" si="202"/>
        <v>-1050420887566386.3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203"/>
        <v>-1050420887566386.3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-4376753698193.2754</v>
      </c>
      <c r="L5190" s="444">
        <f t="shared" ca="1" si="202"/>
        <v>-1054797641264579.5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203"/>
        <v>-1054797641264579.5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-4394990171935.7476</v>
      </c>
      <c r="L5191" s="444">
        <f t="shared" ca="1" si="202"/>
        <v>-1059192631436515.3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203"/>
        <v>-1059192631436515.3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-4413302630985.4795</v>
      </c>
      <c r="L5192" s="444">
        <f t="shared" ca="1" si="202"/>
        <v>-1063605934067500.8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203"/>
        <v>-1063605934067500.8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-4431691391947.9189</v>
      </c>
      <c r="L5193" s="444">
        <f t="shared" ca="1" si="202"/>
        <v>-1068037625459448.6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203"/>
        <v>-1068037625459448.6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-4450156772747.7031</v>
      </c>
      <c r="L5194" s="444">
        <f t="shared" ca="1" si="202"/>
        <v>-1072487782232196.4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203"/>
        <v>-1072487782232196.4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-4468699092634.1514</v>
      </c>
      <c r="L5195" s="444">
        <f t="shared" ca="1" si="202"/>
        <v>-1076956481324830.5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203"/>
        <v>-1076956481324830.5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-4487318672186.7939</v>
      </c>
      <c r="L5196" s="444">
        <f t="shared" ca="1" si="202"/>
        <v>-1081443799997017.3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203"/>
        <v>-1081443799997017.3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-4506015833320.9053</v>
      </c>
      <c r="L5197" s="444">
        <f t="shared" ca="1" si="202"/>
        <v>-1085949815830338.1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203"/>
        <v>-1085949815830338.1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-4524790899293.0752</v>
      </c>
      <c r="L5198" s="444">
        <f t="shared" ca="1" si="202"/>
        <v>-1090474606729631.3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203"/>
        <v>-1090474606729631.3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-4543644194706.7969</v>
      </c>
      <c r="L5199" s="444">
        <f t="shared" ca="1" si="202"/>
        <v>-1095018250924338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203"/>
        <v>-1095018250924338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-4562576045518.0752</v>
      </c>
      <c r="L5200" s="444">
        <f t="shared" ca="1" si="202"/>
        <v>-1099580826969856.1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203"/>
        <v>-1099580826969856.1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-4581586779041.0674</v>
      </c>
      <c r="L5201" s="444">
        <f t="shared" ca="1" si="202"/>
        <v>-1104162413748897.3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203"/>
        <v>-1104162413748897.3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-4600676723953.7383</v>
      </c>
      <c r="L5202" s="444">
        <f t="shared" ca="1" si="202"/>
        <v>-1108763090472851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203"/>
        <v>-1108763090472851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-4619846210303.5449</v>
      </c>
      <c r="L5203" s="444">
        <f t="shared" ca="1" si="202"/>
        <v>-1113382936683154.5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203"/>
        <v>-1113382936683154.5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-4639095569513.1436</v>
      </c>
      <c r="L5204" s="444">
        <f t="shared" ca="1" si="202"/>
        <v>-1118022032252667.6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203"/>
        <v>-1118022032252667.6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-4658425134386.1152</v>
      </c>
      <c r="L5205" s="444">
        <f t="shared" ca="1" si="202"/>
        <v>-1122680457387053.8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203"/>
        <v>-1122680457387053.8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-4677835239112.7236</v>
      </c>
      <c r="L5206" s="444">
        <f t="shared" ca="1" si="202"/>
        <v>-1127358292626166.5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203"/>
        <v>-1127358292626166.5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-4697326219275.6934</v>
      </c>
      <c r="L5207" s="444">
        <f t="shared" ca="1" si="202"/>
        <v>-1132055618845442.3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203"/>
        <v>-1132055618845442.3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-4716898411856.0098</v>
      </c>
      <c r="L5208" s="444">
        <f t="shared" ca="1" si="202"/>
        <v>-1136772517257298.3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203"/>
        <v>-1136772517257298.3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-4736552155238.7422</v>
      </c>
      <c r="L5209" s="444">
        <f t="shared" ca="1" si="202"/>
        <v>-1141509069412537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203"/>
        <v>-1141509069412537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-4756287789218.9043</v>
      </c>
      <c r="L5210" s="444">
        <f t="shared" ca="1" si="202"/>
        <v>-1146265357201756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203"/>
        <v>-1146265357201756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-4776105655007.3164</v>
      </c>
      <c r="L5211" s="444">
        <f t="shared" ca="1" si="202"/>
        <v>-1151041462856763.3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203"/>
        <v>-1151041462856763.3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-4796006095236.5137</v>
      </c>
      <c r="L5212" s="444">
        <f t="shared" ca="1" si="202"/>
        <v>-1155837468951999.8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203"/>
        <v>-1155837468951999.8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-4815989453966.666</v>
      </c>
      <c r="L5213" s="444">
        <f t="shared" ca="1" si="202"/>
        <v>-1160653458405966.5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203"/>
        <v>-1160653458405966.5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-4836056076691.5273</v>
      </c>
      <c r="L5214" s="444">
        <f t="shared" ca="1" si="202"/>
        <v>-1165489514482658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203"/>
        <v>-1165489514482658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-4856206310344.4082</v>
      </c>
      <c r="L5215" s="444">
        <f t="shared" ca="1" si="202"/>
        <v>-1170345720793002.5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203"/>
        <v>-1170345720793002.5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-4876440503304.1768</v>
      </c>
      <c r="L5216" s="444">
        <f t="shared" ca="1" si="202"/>
        <v>-1175222161296306.8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203"/>
        <v>-1175222161296306.8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-4896759005401.2783</v>
      </c>
      <c r="L5217" s="444">
        <f t="shared" ca="1" si="202"/>
        <v>-1180118920301708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203"/>
        <v>-1180118920301708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-4917162167923.7832</v>
      </c>
      <c r="L5218" s="444">
        <f t="shared" ca="1" si="202"/>
        <v>-1185036082469631.8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203"/>
        <v>-1185036082469631.8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-4937650343623.4658</v>
      </c>
      <c r="L5219" s="444">
        <f t="shared" ca="1" si="202"/>
        <v>-1189973732813255.3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203"/>
        <v>-1189973732813255.3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-4958223886721.8965</v>
      </c>
      <c r="L5220" s="444">
        <f t="shared" ca="1" si="202"/>
        <v>-1194931956699977.3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203"/>
        <v>-1194931956699977.3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-4978883152916.5723</v>
      </c>
      <c r="L5221" s="444">
        <f t="shared" ca="1" si="202"/>
        <v>-1199910839852893.8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203"/>
        <v>-1199910839852893.8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-4999628499387.0576</v>
      </c>
      <c r="L5222" s="444">
        <f t="shared" ca="1" si="202"/>
        <v>-1204910468352280.8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203"/>
        <v>-1204910468352280.8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-5020460284801.1699</v>
      </c>
      <c r="L5223" s="444">
        <f t="shared" ca="1" si="202"/>
        <v>-1209930928637082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203"/>
        <v>-1209930928637082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-5041378869321.1748</v>
      </c>
      <c r="L5224" s="444">
        <f t="shared" ca="1" si="202"/>
        <v>-1214972307506403.3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203"/>
        <v>-1214972307506403.3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-5062384614610.0137</v>
      </c>
      <c r="L5225" s="444">
        <f t="shared" ca="1" si="202"/>
        <v>-1220034692121013.3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203"/>
        <v>-1220034692121013.3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-5083477883837.5547</v>
      </c>
      <c r="L5226" s="444">
        <f t="shared" ca="1" si="202"/>
        <v>-1225118170004850.8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203"/>
        <v>-1225118170004850.8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-5104659041686.8779</v>
      </c>
      <c r="L5227" s="444">
        <f t="shared" ca="1" si="202"/>
        <v>-1230222829046537.8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203"/>
        <v>-1230222829046537.8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-5125928454360.5742</v>
      </c>
      <c r="L5228" s="444">
        <f t="shared" ca="1" si="202"/>
        <v>-1235348757500898.3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203"/>
        <v>-1235348757500898.3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-5147286489587.0762</v>
      </c>
      <c r="L5229" s="444">
        <f t="shared" ca="1" si="202"/>
        <v>-1240496043990485.3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203"/>
        <v>-1240496043990485.3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-5168733516627.0215</v>
      </c>
      <c r="L5230" s="444">
        <f t="shared" ca="1" si="202"/>
        <v>-1245664777507112.3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203"/>
        <v>-1245664777507112.3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-5190269906279.6348</v>
      </c>
      <c r="L5231" s="444">
        <f t="shared" ca="1" si="202"/>
        <v>-1250855047413392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203"/>
        <v>-1250855047413392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-5211896030889.1328</v>
      </c>
      <c r="L5232" s="444">
        <f t="shared" ca="1" si="202"/>
        <v>-1256066943444281.3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203"/>
        <v>-1256066943444281.3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-5233612264351.1719</v>
      </c>
      <c r="L5233" s="444">
        <f t="shared" ca="1" si="202"/>
        <v>-1261300555708632.5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203"/>
        <v>-1261300555708632.5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-5255418982119.3018</v>
      </c>
      <c r="L5234" s="444">
        <f t="shared" ca="1" si="202"/>
        <v>-1266555974690751.8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203"/>
        <v>-1266555974690751.8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-5277316561211.4658</v>
      </c>
      <c r="L5235" s="444">
        <f t="shared" ca="1" si="202"/>
        <v>-1271833291251963.3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203"/>
        <v>-1271833291251963.3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-5299305380216.5137</v>
      </c>
      <c r="L5236" s="444">
        <f t="shared" ca="1" si="202"/>
        <v>-1277132596632179.8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203"/>
        <v>-1277132596632179.8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-5321385819300.749</v>
      </c>
      <c r="L5237" s="444">
        <f t="shared" ca="1" si="202"/>
        <v>-1282453982451480.5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203"/>
        <v>-1282453982451480.5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-5343558260214.502</v>
      </c>
      <c r="L5238" s="444">
        <f t="shared" ca="1" si="202"/>
        <v>-1287797540711695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203"/>
        <v>-1287797540711695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-5365823086298.7295</v>
      </c>
      <c r="L5239" s="444">
        <f t="shared" ca="1" si="202"/>
        <v>-1293163363797993.8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203"/>
        <v>-1293163363797993.8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-5388180682491.6406</v>
      </c>
      <c r="L5240" s="444">
        <f t="shared" ca="1" si="202"/>
        <v>-1298551544480485.5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203"/>
        <v>-1298551544480485.5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-5410631435335.3564</v>
      </c>
      <c r="L5241" s="444">
        <f t="shared" ca="1" si="202"/>
        <v>-1303962175915820.8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203"/>
        <v>-1303962175915820.8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-5433175732982.5859</v>
      </c>
      <c r="L5242" s="444">
        <f t="shared" ca="1" si="202"/>
        <v>-1309395351648803.3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203"/>
        <v>-1309395351648803.3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-5455813965203.3467</v>
      </c>
      <c r="L5243" s="444">
        <f t="shared" ca="1" si="202"/>
        <v>-1314851165614006.5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203"/>
        <v>-1314851165614006.5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-5478546523391.6934</v>
      </c>
      <c r="L5244" s="444">
        <f t="shared" ca="1" si="202"/>
        <v>-1320329712137398.3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203"/>
        <v>-1320329712137398.3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-5501373800572.4922</v>
      </c>
      <c r="L5245" s="444">
        <f t="shared" ca="1" si="202"/>
        <v>-1325831085937970.8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203"/>
        <v>-1325831085937970.8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-5524296191408.2109</v>
      </c>
      <c r="L5246" s="444">
        <f t="shared" ca="1" si="202"/>
        <v>-1331355382129379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203"/>
        <v>-1331355382129379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-5547314092205.7461</v>
      </c>
      <c r="L5247" s="444">
        <f t="shared" ca="1" si="202"/>
        <v>-1336902696221584.8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203"/>
        <v>-1336902696221584.8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-5570427900923.2695</v>
      </c>
      <c r="L5248" s="444">
        <f t="shared" ca="1" si="202"/>
        <v>-1342473124122508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203"/>
        <v>-1342473124122508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-5593638017177.1162</v>
      </c>
      <c r="L5249" s="444">
        <f t="shared" ca="1" si="202"/>
        <v>-1348066762139685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203"/>
        <v>-1348066762139685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-5616944842248.6875</v>
      </c>
      <c r="L5250" s="444">
        <f t="shared" ca="1" si="202"/>
        <v>-1353683706981933.8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203"/>
        <v>-1353683706981933.8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-5640348779091.3906</v>
      </c>
      <c r="L5251" s="444">
        <f t="shared" ca="1" si="202"/>
        <v>-1359324055761025.3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203"/>
        <v>-1359324055761025.3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-5663850232337.6055</v>
      </c>
      <c r="L5252" s="444">
        <f t="shared" ca="1" si="202"/>
        <v>-1364987905993362.8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203"/>
        <v>-1364987905993362.8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-5687449608305.6777</v>
      </c>
      <c r="L5253" s="444">
        <f t="shared" ca="1" si="202"/>
        <v>-1370675355601668.5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203"/>
        <v>-1370675355601668.5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-5711147315006.9521</v>
      </c>
      <c r="L5254" s="444">
        <f t="shared" ca="1" si="202"/>
        <v>-1376386502916675.5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203"/>
        <v>-1376386502916675.5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-5734943762152.8145</v>
      </c>
      <c r="L5255" s="444">
        <f t="shared" ca="1" si="202"/>
        <v>-1382121446678828.3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203"/>
        <v>-1382121446678828.3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-5758839361161.7842</v>
      </c>
      <c r="L5256" s="444">
        <f t="shared" ca="1" si="202"/>
        <v>-1387880286039990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203"/>
        <v>-1387880286039990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-5782834525166.625</v>
      </c>
      <c r="L5257" s="444">
        <f t="shared" ca="1" si="202"/>
        <v>-1393663120565156.5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203"/>
        <v>-1393663120565156.5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-5806929669021.4854</v>
      </c>
      <c r="L5258" s="444">
        <f t="shared" ca="1" si="202"/>
        <v>-1399470050234178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203"/>
        <v>-1399470050234178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-5831125209309.0752</v>
      </c>
      <c r="L5259" s="444">
        <f t="shared" ca="1" si="202"/>
        <v>-1405301175443487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203"/>
        <v>-1405301175443487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-5855421564347.8623</v>
      </c>
      <c r="L5260" s="444">
        <f t="shared" ca="1" si="202"/>
        <v>-1411156597007834.8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203"/>
        <v>-1411156597007834.8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-5879819154199.3115</v>
      </c>
      <c r="L5261" s="444">
        <f t="shared" ca="1" si="202"/>
        <v>-1417036416162034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203"/>
        <v>-1417036416162034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-5904318400675.1416</v>
      </c>
      <c r="L5262" s="444">
        <f t="shared" ca="1" si="202"/>
        <v>-1422940734562709.3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203"/>
        <v>-1422940734562709.3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-5928919727344.6221</v>
      </c>
      <c r="L5263" s="444">
        <f t="shared" ca="1" si="202"/>
        <v>-1428869654290053.8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203"/>
        <v>-1428869654290053.8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-5953623559541.8906</v>
      </c>
      <c r="L5264" s="444">
        <f t="shared" ca="1" si="202"/>
        <v>-1434823277849595.8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203"/>
        <v>-1434823277849595.8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-5978430324373.3154</v>
      </c>
      <c r="L5265" s="444">
        <f t="shared" ca="1" si="202"/>
        <v>-1440801708173969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203"/>
        <v>-1440801708173969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-6003340450724.8711</v>
      </c>
      <c r="L5266" s="444">
        <f t="shared" ca="1" si="202"/>
        <v>-1446805048624693.8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203"/>
        <v>-1446805048624693.8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-6028354369269.5576</v>
      </c>
      <c r="L5267" s="444">
        <f t="shared" ca="1" si="202"/>
        <v>-1452833402993963.3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203"/>
        <v>-1452833402993963.3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-6053472512474.8467</v>
      </c>
      <c r="L5268" s="444">
        <f t="shared" ca="1" si="202"/>
        <v>-1458886875506438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203"/>
        <v>-1458886875506438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-6078695314610.1582</v>
      </c>
      <c r="L5269" s="444">
        <f t="shared" ca="1" si="202"/>
        <v>-1464965570821048.3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203"/>
        <v>-1464965570821048.3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-6104023211754.3672</v>
      </c>
      <c r="L5270" s="444">
        <f t="shared" ca="1" si="202"/>
        <v>-1471069594032802.5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203"/>
        <v>-1471069594032802.5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-6129456641803.3438</v>
      </c>
      <c r="L5271" s="444">
        <f t="shared" ca="1" si="202"/>
        <v>-1477199050674605.8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203"/>
        <v>-1477199050674605.8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-6154996044477.5234</v>
      </c>
      <c r="L5272" s="444">
        <f t="shared" ca="1" si="202"/>
        <v>-1483354046719083.3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203"/>
        <v>-1483354046719083.3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-6180641861329.5137</v>
      </c>
      <c r="L5273" s="444">
        <f t="shared" ca="1" si="202"/>
        <v>-1489534688580412.8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203"/>
        <v>-1489534688580412.8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-6206394535751.7197</v>
      </c>
      <c r="L5274" s="444">
        <f t="shared" ca="1" si="202"/>
        <v>-1495741083116164.5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203"/>
        <v>-1495741083116164.5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-6232254512984.0186</v>
      </c>
      <c r="L5275" s="444">
        <f t="shared" ca="1" si="202"/>
        <v>-1501973337629148.5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203"/>
        <v>-1501973337629148.5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-6258222240121.4521</v>
      </c>
      <c r="L5276" s="444">
        <f t="shared" ca="1" si="202"/>
        <v>-1508231559869270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203"/>
        <v>-1508231559869270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-6284298166121.958</v>
      </c>
      <c r="L5277" s="444">
        <f t="shared" ca="1" si="202"/>
        <v>-1514515858035392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203"/>
        <v>-1514515858035392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-6310482741814.1328</v>
      </c>
      <c r="L5278" s="444">
        <f t="shared" ca="1" si="202"/>
        <v>-1520826340777206.3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203"/>
        <v>-1520826340777206.3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-6336776419905.0264</v>
      </c>
      <c r="L5279" s="444">
        <f t="shared" ca="1" si="202"/>
        <v>-1527163117197111.3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203"/>
        <v>-1527163117197111.3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-6363179654987.9639</v>
      </c>
      <c r="L5280" s="444">
        <f t="shared" ca="1" si="202"/>
        <v>-1533526296852099.3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203"/>
        <v>-1533526296852099.3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-6389692903550.4131</v>
      </c>
      <c r="L5281" s="444">
        <f t="shared" ca="1" si="202"/>
        <v>-1539915989755649.8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203"/>
        <v>-1539915989755649.8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-6416316623981.874</v>
      </c>
      <c r="L5282" s="444">
        <f t="shared" ca="1" si="202"/>
        <v>-1546332306379631.5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203"/>
        <v>-1546332306379631.5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-6443051276581.7979</v>
      </c>
      <c r="L5283" s="444">
        <f t="shared" ca="1" si="202"/>
        <v>-1552775357656213.3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203"/>
        <v>-1552775357656213.3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-6469897323567.5547</v>
      </c>
      <c r="L5284" s="444">
        <f t="shared" ca="1" si="202"/>
        <v>-1559245254979780.8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203"/>
        <v>-1559245254979780.8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-6496855229082.4199</v>
      </c>
      <c r="L5285" s="444">
        <f t="shared" ca="1" si="202"/>
        <v>-1565742110208863.3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203"/>
        <v>-1565742110208863.3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-6523925459203.5967</v>
      </c>
      <c r="L5286" s="444">
        <f t="shared" ca="1" si="202"/>
        <v>-1572266035668066.8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203"/>
        <v>-1572266035668066.8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-6551108481950.2783</v>
      </c>
      <c r="L5287" s="444">
        <f t="shared" ca="1" si="202"/>
        <v>-1578817144150017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203"/>
        <v>-1578817144150017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-6578404767291.7373</v>
      </c>
      <c r="L5288" s="444">
        <f t="shared" ca="1" si="202"/>
        <v>-1585395548917308.8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203"/>
        <v>-1585395548917308.8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-6605814787155.4531</v>
      </c>
      <c r="L5289" s="444">
        <f t="shared" ca="1" si="202"/>
        <v>-1592001363704464.3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203"/>
        <v>-1592001363704464.3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-6633339015435.2676</v>
      </c>
      <c r="L5290" s="444">
        <f t="shared" ca="1" si="202"/>
        <v>-1598634702719899.5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203"/>
        <v>-1598634702719899.5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-6660977927999.5811</v>
      </c>
      <c r="L5291" s="444">
        <f t="shared" ca="1" si="202"/>
        <v>-1605295680647899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203"/>
        <v>-1605295680647899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-6688732002699.5791</v>
      </c>
      <c r="L5292" s="444">
        <f t="shared" ca="1" si="202"/>
        <v>-1611984412650598.5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203"/>
        <v>-1611984412650598.5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-6716601719377.4941</v>
      </c>
      <c r="L5293" s="444">
        <f t="shared" ca="1" si="202"/>
        <v>-1618701014369976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203"/>
        <v>-1618701014369976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-6744587559874.9004</v>
      </c>
      <c r="L5294" s="444">
        <f t="shared" ca="1" si="202"/>
        <v>-1625445601929851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203"/>
        <v>-1625445601929851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-6772690008041.0459</v>
      </c>
      <c r="L5295" s="444">
        <f t="shared" ca="1" si="202"/>
        <v>-1632218291937892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203"/>
        <v>-1632218291937892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-6800909549741.2168</v>
      </c>
      <c r="L5296" s="444">
        <f t="shared" ca="1" si="202"/>
        <v>-1639019201487633.3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203"/>
        <v>-1639019201487633.3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-6829246672865.1387</v>
      </c>
      <c r="L5297" s="444">
        <f t="shared" ca="1" si="202"/>
        <v>-1645848448160498.5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203"/>
        <v>-1645848448160498.5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-6857701867335.4102</v>
      </c>
      <c r="L5298" s="444">
        <f t="shared" ca="1" si="202"/>
        <v>-1652706150027834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203"/>
        <v>-1652706150027834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-6886275625115.9746</v>
      </c>
      <c r="L5299" s="444">
        <f t="shared" ca="1" si="202"/>
        <v>-1659592425652950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203"/>
        <v>-1659592425652950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-6914968440220.625</v>
      </c>
      <c r="L5300" s="444">
        <f t="shared" ca="1" si="202"/>
        <v>-1666507394093170.5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203"/>
        <v>-1666507394093170.5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-6943780808721.5439</v>
      </c>
      <c r="L5301" s="444">
        <f t="shared" ca="1" si="202"/>
        <v>-1673451174901892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203"/>
        <v>-1673451174901892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-6972713228757.8828</v>
      </c>
      <c r="L5302" s="444">
        <f t="shared" ca="1" si="202"/>
        <v>-1680423888130650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203"/>
        <v>-1680423888130650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-7001766200544.375</v>
      </c>
      <c r="L5303" s="444">
        <f t="shared" ca="1" si="202"/>
        <v>-1687425654331194.5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203"/>
        <v>-1687425654331194.5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-7030940226379.9766</v>
      </c>
      <c r="L5304" s="444">
        <f t="shared" ca="1" si="202"/>
        <v>-1694456594557574.5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203"/>
        <v>-1694456594557574.5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-7060235810656.5605</v>
      </c>
      <c r="L5305" s="444">
        <f t="shared" ca="1" si="202"/>
        <v>-1701516830368231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203"/>
        <v>-1701516830368231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-7089653459867.6289</v>
      </c>
      <c r="L5306" s="444">
        <f t="shared" ca="1" si="202"/>
        <v>-1708606483828098.8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203"/>
        <v>-1708606483828098.8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-7119193682617.0781</v>
      </c>
      <c r="L5307" s="444">
        <f t="shared" ca="1" si="202"/>
        <v>-1715725677510715.8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203"/>
        <v>-1715725677510715.8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-7148856989627.9824</v>
      </c>
      <c r="L5308" s="444">
        <f t="shared" ca="1" si="202"/>
        <v>-1722874534500343.8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203"/>
        <v>-1722874534500343.8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-7178643893751.4326</v>
      </c>
      <c r="L5309" s="444">
        <f t="shared" ca="1" si="202"/>
        <v>-1730053178394095.3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203"/>
        <v>-1730053178394095.3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-7208554909975.3965</v>
      </c>
      <c r="L5310" s="444">
        <f t="shared" ca="1" si="202"/>
        <v>-1737261733304070.8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203"/>
        <v>-1737261733304070.8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-7238590555433.6279</v>
      </c>
      <c r="L5311" s="444">
        <f t="shared" ca="1" si="202"/>
        <v>-1744500323859504.5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203"/>
        <v>-1744500323859504.5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-7268751349414.6016</v>
      </c>
      <c r="L5312" s="444">
        <f t="shared" ca="1" si="202"/>
        <v>-1751769075208919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203"/>
        <v>-1751769075208919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-7299037813370.4961</v>
      </c>
      <c r="L5313" s="444">
        <f t="shared" ca="1" si="202"/>
        <v>-1759068113022289.5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203"/>
        <v>-1759068113022289.5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-7329450470926.207</v>
      </c>
      <c r="L5314" s="444">
        <f t="shared" ca="1" si="202"/>
        <v>-1766397563493215.8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203"/>
        <v>-1766397563493215.8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-7359989847888.3984</v>
      </c>
      <c r="L5315" s="444">
        <f t="shared" ca="1" si="202"/>
        <v>-1773757553341104.3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203"/>
        <v>-1773757553341104.3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-7390656472254.6006</v>
      </c>
      <c r="L5316" s="444">
        <f t="shared" ca="1" si="202"/>
        <v>-1781148209813358.8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203"/>
        <v>-1781148209813358.8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-7421450874222.3281</v>
      </c>
      <c r="L5317" s="444">
        <f t="shared" ca="1" si="202"/>
        <v>-1788569660687581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203"/>
        <v>-1788569660687581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-7452373586198.2539</v>
      </c>
      <c r="L5318" s="444">
        <f t="shared" ca="1" si="202"/>
        <v>-1796022034273779.3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203"/>
        <v>-1796022034273779.3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-7483425142807.4131</v>
      </c>
      <c r="L5319" s="444">
        <f t="shared" ca="1" si="202"/>
        <v>-1803505459416586.8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203"/>
        <v>-1803505459416586.8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-7514606080902.4443</v>
      </c>
      <c r="L5320" s="444">
        <f t="shared" ca="1" si="202"/>
        <v>-1811020065497489.3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203"/>
        <v>-1811020065497489.3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-7545916939572.8721</v>
      </c>
      <c r="L5321" s="444">
        <f t="shared" ca="1" si="202"/>
        <v>-1818565982437062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203"/>
        <v>-1818565982437062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-7577358260154.4258</v>
      </c>
      <c r="L5322" s="444">
        <f t="shared" ca="1" si="202"/>
        <v>-1826143340697216.5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203"/>
        <v>-1826143340697216.5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-7608930586238.4033</v>
      </c>
      <c r="L5323" s="444">
        <f t="shared" ca="1" si="202"/>
        <v>-1833752271283455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203"/>
        <v>-1833752271283455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-7640634463681.0625</v>
      </c>
      <c r="L5324" s="444">
        <f t="shared" ca="1" si="202"/>
        <v>-1841392905747136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203"/>
        <v>-1841392905747136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-7672470440613.0654</v>
      </c>
      <c r="L5325" s="444">
        <f t="shared" ca="1" si="202"/>
        <v>-1849065376187749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203"/>
        <v>-1849065376187749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-7704439067448.9531</v>
      </c>
      <c r="L5326" s="444">
        <f t="shared" ca="1" si="202"/>
        <v>-1856769815255198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203"/>
        <v>-1856769815255198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-7736540896896.6582</v>
      </c>
      <c r="L5327" s="444">
        <f t="shared" ca="1" si="202"/>
        <v>-1864506356152094.8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203"/>
        <v>-1864506356152094.8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-7768776483967.0615</v>
      </c>
      <c r="L5328" s="444">
        <f t="shared" ca="1" si="202"/>
        <v>-1872275132636061.8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203"/>
        <v>-1872275132636061.8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-7801146385983.5908</v>
      </c>
      <c r="L5329" s="444">
        <f t="shared" ca="1" si="202"/>
        <v>-1880076279022045.3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203"/>
        <v>-1880076279022045.3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-7833651162591.8564</v>
      </c>
      <c r="L5330" s="444">
        <f t="shared" ca="1" si="202"/>
        <v>-1887909930184637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203"/>
        <v>-1887909930184637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-7866291375769.3203</v>
      </c>
      <c r="L5331" s="444">
        <f t="shared" ca="1" si="202"/>
        <v>-1895776221560406.3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203"/>
        <v>-1895776221560406.3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-7899067589835.0264</v>
      </c>
      <c r="L5332" s="444">
        <f t="shared" ca="1" si="202"/>
        <v>-1903675289150241.3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203"/>
        <v>-1903675289150241.3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-7931980371459.3389</v>
      </c>
      <c r="L5333" s="444">
        <f t="shared" ca="1" si="202"/>
        <v>-1911607269521700.5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203"/>
        <v>-1911607269521700.5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-7965030289673.7529</v>
      </c>
      <c r="L5334" s="444">
        <f t="shared" ca="1" si="202"/>
        <v>-1919572299811374.3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203"/>
        <v>-1919572299811374.3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-7998217915880.7266</v>
      </c>
      <c r="L5335" s="444">
        <f t="shared" ca="1" si="202"/>
        <v>-1927570517727255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203"/>
        <v>-1927570517727255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-8031543823863.5625</v>
      </c>
      <c r="L5336" s="444">
        <f t="shared" ca="1" si="202"/>
        <v>-1935602061551118.5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203"/>
        <v>-1935602061551118.5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-8065008589796.3271</v>
      </c>
      <c r="L5337" s="444">
        <f t="shared" ca="1" si="202"/>
        <v>-1943667070140914.8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203"/>
        <v>-1943667070140914.8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-8098612792253.8125</v>
      </c>
      <c r="L5338" s="444">
        <f t="shared" ca="1" si="202"/>
        <v>-1951765682933168.5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203"/>
        <v>-1951765682933168.5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-8132357012221.5352</v>
      </c>
      <c r="L5339" s="444">
        <f t="shared" ca="1" si="202"/>
        <v>-1959898039945390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203"/>
        <v>-1959898039945390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-8166241833105.792</v>
      </c>
      <c r="L5340" s="444">
        <f t="shared" ca="1" si="202"/>
        <v>-1968064281778495.8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203"/>
        <v>-1968064281778495.8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-8200267840743.7314</v>
      </c>
      <c r="L5341" s="444">
        <f t="shared" ca="1" si="202"/>
        <v>-1976264549619239.5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203"/>
        <v>-1976264549619239.5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-8234435623413.498</v>
      </c>
      <c r="L5342" s="444">
        <f t="shared" ca="1" si="202"/>
        <v>-1984498985242653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203"/>
        <v>-1984498985242653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-8268745771844.3867</v>
      </c>
      <c r="L5343" s="444">
        <f t="shared" ca="1" si="202"/>
        <v>-1992767731014497.5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203"/>
        <v>-1992767731014497.5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-8303198879227.0732</v>
      </c>
      <c r="L5344" s="444">
        <f t="shared" ca="1" si="202"/>
        <v>-2001070929893724.5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203"/>
        <v>-2001070929893724.5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-8337795541223.8516</v>
      </c>
      <c r="L5345" s="444">
        <f t="shared" ca="1" si="202"/>
        <v>-2009408725434948.3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203"/>
        <v>-2009408725434948.3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-8372536355978.9502</v>
      </c>
      <c r="L5346" s="444">
        <f t="shared" ca="1" si="202"/>
        <v>-2017781261790927.3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203"/>
        <v>-2017781261790927.3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-8407421924128.8633</v>
      </c>
      <c r="L5347" s="444">
        <f t="shared" ca="1" si="202"/>
        <v>-2026188683715056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203"/>
        <v>-2026188683715056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-8442452848812.7334</v>
      </c>
      <c r="L5348" s="444">
        <f t="shared" ca="1" si="202"/>
        <v>-2034631136563868.8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203"/>
        <v>-2034631136563868.8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-8477629735682.7861</v>
      </c>
      <c r="L5349" s="444">
        <f t="shared" ca="1" si="202"/>
        <v>-2043108766299551.5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203"/>
        <v>-2043108766299551.5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-8512953192914.7979</v>
      </c>
      <c r="L5350" s="444">
        <f t="shared" ca="1" si="202"/>
        <v>-2051621719492466.3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203"/>
        <v>-2051621719492466.3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-8548423831218.6104</v>
      </c>
      <c r="L5351" s="444">
        <f t="shared" ca="1" si="202"/>
        <v>-2060170143323684.8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203"/>
        <v>-2060170143323684.8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-8584042263848.6865</v>
      </c>
      <c r="L5352" s="444">
        <f t="shared" ca="1" si="202"/>
        <v>-2068754185587533.5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203"/>
        <v>-2068754185587533.5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-8619809106614.7236</v>
      </c>
      <c r="L5353" s="444">
        <f t="shared" ca="1" si="202"/>
        <v>-2077373994694148.3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203"/>
        <v>-2077373994694148.3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-8655724977892.2842</v>
      </c>
      <c r="L5354" s="444">
        <f t="shared" ca="1" si="202"/>
        <v>-2086029719672040.5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203"/>
        <v>-2086029719672040.5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-8691790498633.502</v>
      </c>
      <c r="L5355" s="444">
        <f t="shared" ca="1" si="202"/>
        <v>-2094721510170674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203"/>
        <v>-2094721510170674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-8728006292377.8086</v>
      </c>
      <c r="L5356" s="444">
        <f t="shared" ca="1" si="202"/>
        <v>-2103449516463051.8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203"/>
        <v>-2103449516463051.8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-8764372985262.7158</v>
      </c>
      <c r="L5357" s="444">
        <f t="shared" ca="1" si="202"/>
        <v>-2112213889448314.5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203"/>
        <v>-2112213889448314.5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-8800891206034.6445</v>
      </c>
      <c r="L5358" s="444">
        <f t="shared" ca="1" si="202"/>
        <v>-2121014780654349.3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203"/>
        <v>-2121014780654349.3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-8837561586059.7891</v>
      </c>
      <c r="L5359" s="444">
        <f t="shared" ca="1" si="202"/>
        <v>-2129852342240409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203"/>
        <v>-2129852342240409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-8874384759335.0371</v>
      </c>
      <c r="L5360" s="444">
        <f t="shared" ca="1" si="202"/>
        <v>-2138726726999744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203"/>
        <v>-2138726726999744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-8911361362498.9336</v>
      </c>
      <c r="L5361" s="444">
        <f t="shared" ca="1" si="202"/>
        <v>-2147638088362243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203"/>
        <v>-2147638088362243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-8948492034842.6797</v>
      </c>
      <c r="L5362" s="444">
        <f t="shared" ca="1" si="202"/>
        <v>-2156586580397085.8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203"/>
        <v>-2156586580397085.8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-8985777418321.1914</v>
      </c>
      <c r="L5363" s="444">
        <f t="shared" ref="L5363:L5617" ca="1" si="207">I5363-J5363+K5363</f>
        <v>-2165572357815407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208">L5363</f>
        <v>-2165572357815407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-9023218157564.1953</v>
      </c>
      <c r="L5364" s="444">
        <f t="shared" ca="1" si="207"/>
        <v>-2174595575972971.3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208"/>
        <v>-2174595575972971.3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-9060814899887.3809</v>
      </c>
      <c r="L5365" s="444">
        <f t="shared" ca="1" si="207"/>
        <v>-2183656390872858.8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208"/>
        <v>-2183656390872858.8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-9098568295303.5762</v>
      </c>
      <c r="L5366" s="444">
        <f t="shared" ca="1" si="207"/>
        <v>-2192754959168162.3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208"/>
        <v>-2192754959168162.3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-9136478996534.0098</v>
      </c>
      <c r="L5367" s="444">
        <f t="shared" ca="1" si="207"/>
        <v>-2201891438164696.3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208"/>
        <v>-2201891438164696.3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-9174547659019.5684</v>
      </c>
      <c r="L5368" s="444">
        <f t="shared" ca="1" si="207"/>
        <v>-2211065985823715.8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208"/>
        <v>-2211065985823715.8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-9212774940932.1484</v>
      </c>
      <c r="L5369" s="444">
        <f t="shared" ca="1" si="207"/>
        <v>-2220278760764648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208"/>
        <v>-2220278760764648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-9251161503186.0332</v>
      </c>
      <c r="L5370" s="444">
        <f t="shared" ca="1" si="207"/>
        <v>-2229529922267834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208"/>
        <v>-2229529922267834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-9289708009449.3086</v>
      </c>
      <c r="L5371" s="444">
        <f t="shared" ca="1" si="207"/>
        <v>-2238819630277283.3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208"/>
        <v>-2238819630277283.3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-9328415126155.3477</v>
      </c>
      <c r="L5372" s="444">
        <f t="shared" ca="1" si="207"/>
        <v>-2248148045403438.5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208"/>
        <v>-2248148045403438.5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-9367283522514.3262</v>
      </c>
      <c r="L5373" s="444">
        <f t="shared" ca="1" si="207"/>
        <v>-2257515328925953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208"/>
        <v>-2257515328925953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-9406313870524.8047</v>
      </c>
      <c r="L5374" s="444">
        <f t="shared" ca="1" si="207"/>
        <v>-2266921642796478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208"/>
        <v>-2266921642796478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-9445506844985.3242</v>
      </c>
      <c r="L5375" s="444">
        <f t="shared" ca="1" si="207"/>
        <v>-2276367149641463.5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208"/>
        <v>-2276367149641463.5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-9484863123506.0977</v>
      </c>
      <c r="L5376" s="444">
        <f t="shared" ca="1" si="207"/>
        <v>-2285852012764969.5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208"/>
        <v>-2285852012764969.5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-9524383386520.707</v>
      </c>
      <c r="L5377" s="444">
        <f t="shared" ca="1" si="207"/>
        <v>-2295376396151490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208"/>
        <v>-2295376396151490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-9564068317297.875</v>
      </c>
      <c r="L5378" s="444">
        <f t="shared" ca="1" si="207"/>
        <v>-2304940464468788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208"/>
        <v>-2304940464468788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-9603918601953.2832</v>
      </c>
      <c r="L5379" s="444">
        <f t="shared" ca="1" si="207"/>
        <v>-2314544383070741.5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208"/>
        <v>-2314544383070741.5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-9643934929461.4219</v>
      </c>
      <c r="L5380" s="444">
        <f t="shared" ca="1" si="207"/>
        <v>-2324188318000203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208"/>
        <v>-2324188318000203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-9684117991667.5117</v>
      </c>
      <c r="L5381" s="444">
        <f t="shared" ca="1" si="207"/>
        <v>-2333872435991870.5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208"/>
        <v>-2333872435991870.5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-9724468483299.4609</v>
      </c>
      <c r="L5382" s="444">
        <f t="shared" ca="1" si="207"/>
        <v>-2343596904475170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208"/>
        <v>-2343596904475170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-9764987101979.875</v>
      </c>
      <c r="L5383" s="444">
        <f t="shared" ca="1" si="207"/>
        <v>-2353361891577150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208"/>
        <v>-2353361891577150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-9805674548238.125</v>
      </c>
      <c r="L5384" s="444">
        <f t="shared" ca="1" si="207"/>
        <v>-2363167566125388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208"/>
        <v>-2363167566125388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-9846531525522.4492</v>
      </c>
      <c r="L5385" s="444">
        <f t="shared" ca="1" si="207"/>
        <v>-2373014097650910.5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208"/>
        <v>-2373014097650910.5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-9887558740212.127</v>
      </c>
      <c r="L5386" s="444">
        <f t="shared" ca="1" si="207"/>
        <v>-2382901656391122.5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208"/>
        <v>-2382901656391122.5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-9928756901629.6777</v>
      </c>
      <c r="L5387" s="444">
        <f t="shared" ca="1" si="207"/>
        <v>-2392830413292752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208"/>
        <v>-2392830413292752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-9970126722053.1328</v>
      </c>
      <c r="L5388" s="444">
        <f t="shared" ca="1" si="207"/>
        <v>-2402800540014805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208"/>
        <v>-2402800540014805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-10011668916728.354</v>
      </c>
      <c r="L5389" s="444">
        <f t="shared" ca="1" si="207"/>
        <v>-2412812208931533.5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208"/>
        <v>-2412812208931533.5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-10053384203881.389</v>
      </c>
      <c r="L5390" s="444">
        <f t="shared" ca="1" si="207"/>
        <v>-2422865593135415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208"/>
        <v>-2422865593135415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-10095273304730.896</v>
      </c>
      <c r="L5391" s="444">
        <f t="shared" ca="1" si="207"/>
        <v>-2432960866440146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208"/>
        <v>-2432960866440146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-10137336943500.607</v>
      </c>
      <c r="L5392" s="444">
        <f t="shared" ca="1" si="207"/>
        <v>-2443098203383646.5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208"/>
        <v>-2443098203383646.5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-10179575847431.859</v>
      </c>
      <c r="L5393" s="444">
        <f t="shared" ca="1" si="207"/>
        <v>-2453277779231078.5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208"/>
        <v>-2453277779231078.5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-10221990746796.16</v>
      </c>
      <c r="L5394" s="444">
        <f t="shared" ca="1" si="207"/>
        <v>-2463499769977874.5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208"/>
        <v>-2463499769977874.5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-10264582374907.811</v>
      </c>
      <c r="L5395" s="444">
        <f t="shared" ca="1" si="207"/>
        <v>-2473764352352782.5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208"/>
        <v>-2473764352352782.5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-10307351468136.594</v>
      </c>
      <c r="L5396" s="444">
        <f t="shared" ca="1" si="207"/>
        <v>-2484071703820919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208"/>
        <v>-2484071703820919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-10350298765920.496</v>
      </c>
      <c r="L5397" s="444">
        <f t="shared" ca="1" si="207"/>
        <v>-2494422002586839.5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208"/>
        <v>-2494422002586839.5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-10393425010778.498</v>
      </c>
      <c r="L5398" s="444">
        <f t="shared" ca="1" si="207"/>
        <v>-2504815427597618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208"/>
        <v>-2504815427597618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-10436730948323.408</v>
      </c>
      <c r="L5399" s="444">
        <f t="shared" ca="1" si="207"/>
        <v>-2515252158545941.5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208"/>
        <v>-2515252158545941.5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-10480217327274.756</v>
      </c>
      <c r="L5400" s="444">
        <f t="shared" ca="1" si="207"/>
        <v>-2525732375873216.5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208"/>
        <v>-2525732375873216.5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-10523884899471.734</v>
      </c>
      <c r="L5401" s="444">
        <f t="shared" ca="1" si="207"/>
        <v>-2536256260772688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208"/>
        <v>-2536256260772688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-10567734419886.199</v>
      </c>
      <c r="L5402" s="444">
        <f t="shared" ca="1" si="207"/>
        <v>-2546823995192574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208"/>
        <v>-2546823995192574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-10611766646635.725</v>
      </c>
      <c r="L5403" s="444">
        <f t="shared" ca="1" si="207"/>
        <v>-2557435761839209.5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208"/>
        <v>-2557435761839209.5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-10655982340996.707</v>
      </c>
      <c r="L5404" s="444">
        <f t="shared" ca="1" si="207"/>
        <v>-2568091744180206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208"/>
        <v>-2568091744180206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-10700382267417.525</v>
      </c>
      <c r="L5405" s="444">
        <f t="shared" ca="1" si="207"/>
        <v>-2578792126447623.5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208"/>
        <v>-2578792126447623.5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-10744967193531.764</v>
      </c>
      <c r="L5406" s="444">
        <f t="shared" ca="1" si="207"/>
        <v>-2589537093641155.5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208"/>
        <v>-2589537093641155.5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-10789737890171.48</v>
      </c>
      <c r="L5407" s="444">
        <f t="shared" ca="1" si="207"/>
        <v>-2600326831531327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208"/>
        <v>-2600326831531327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-10834695131380.529</v>
      </c>
      <c r="L5408" s="444">
        <f t="shared" ca="1" si="207"/>
        <v>-2611161526662707.5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208"/>
        <v>-2611161526662707.5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-10879839694427.947</v>
      </c>
      <c r="L5409" s="444">
        <f t="shared" ca="1" si="207"/>
        <v>-2622041366357135.5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208"/>
        <v>-2622041366357135.5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-10925172359821.398</v>
      </c>
      <c r="L5410" s="444">
        <f t="shared" ca="1" si="207"/>
        <v>-2632966538716957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208"/>
        <v>-2632966538716957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-10970693911320.654</v>
      </c>
      <c r="L5411" s="444">
        <f t="shared" ca="1" si="207"/>
        <v>-2643937232628277.5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208"/>
        <v>-2643937232628277.5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-11016405135951.156</v>
      </c>
      <c r="L5412" s="444">
        <f t="shared" ca="1" si="207"/>
        <v>-2654953637764228.5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208"/>
        <v>-2654953637764228.5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-11062306824017.619</v>
      </c>
      <c r="L5413" s="444">
        <f t="shared" ca="1" si="207"/>
        <v>-2666015944588246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208"/>
        <v>-2666015944588246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-11108399769117.691</v>
      </c>
      <c r="L5414" s="444">
        <f t="shared" ca="1" si="207"/>
        <v>-2677124344357363.5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208"/>
        <v>-2677124344357363.5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-11154684768155.682</v>
      </c>
      <c r="L5415" s="444">
        <f t="shared" ca="1" si="207"/>
        <v>-2688279029125519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208"/>
        <v>-2688279029125519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-11201162621356.328</v>
      </c>
      <c r="L5416" s="444">
        <f t="shared" ca="1" si="207"/>
        <v>-2699480191746875.5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208"/>
        <v>-2699480191746875.5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-11247834132278.648</v>
      </c>
      <c r="L5417" s="444">
        <f t="shared" ca="1" si="207"/>
        <v>-2710728025879154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208"/>
        <v>-2710728025879154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-11294700107829.809</v>
      </c>
      <c r="L5418" s="444">
        <f t="shared" ca="1" si="207"/>
        <v>-2722022725986984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208"/>
        <v>-2722022725986984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-11341761358279.1</v>
      </c>
      <c r="L5419" s="444">
        <f t="shared" ca="1" si="207"/>
        <v>-2733364487345263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208"/>
        <v>-2733364487345263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-11389018697271.93</v>
      </c>
      <c r="L5420" s="444">
        <f t="shared" ca="1" si="207"/>
        <v>-2744753506042535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208"/>
        <v>-2744753506042535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-11436472941843.896</v>
      </c>
      <c r="L5421" s="444">
        <f t="shared" ca="1" si="207"/>
        <v>-2756189978984379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208"/>
        <v>-2756189978984379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-11484124912434.912</v>
      </c>
      <c r="L5422" s="444">
        <f t="shared" ca="1" si="207"/>
        <v>-2767674103896814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208"/>
        <v>-2767674103896814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-11531975432903.391</v>
      </c>
      <c r="L5423" s="444">
        <f t="shared" ca="1" si="207"/>
        <v>-2779206079329717.5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208"/>
        <v>-2779206079329717.5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-11580025330540.49</v>
      </c>
      <c r="L5424" s="444">
        <f t="shared" ca="1" si="207"/>
        <v>-2790786104660258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208"/>
        <v>-2790786104660258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-11628275436084.408</v>
      </c>
      <c r="L5425" s="444">
        <f t="shared" ca="1" si="207"/>
        <v>-2802414380096342.5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208"/>
        <v>-2802414380096342.5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-11676726583734.76</v>
      </c>
      <c r="L5426" s="444">
        <f t="shared" ca="1" si="207"/>
        <v>-2814091106680077.5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208"/>
        <v>-2814091106680077.5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-11725379611166.99</v>
      </c>
      <c r="L5427" s="444">
        <f t="shared" ca="1" si="207"/>
        <v>-2825816486291244.5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208"/>
        <v>-2825816486291244.5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-11774235359546.852</v>
      </c>
      <c r="L5428" s="444">
        <f t="shared" ca="1" si="207"/>
        <v>-2837590721650791.5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208"/>
        <v>-2837590721650791.5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-11823294673544.965</v>
      </c>
      <c r="L5429" s="444">
        <f t="shared" ca="1" si="207"/>
        <v>-2849414016324336.5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208"/>
        <v>-2849414016324336.5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-11872558401351.402</v>
      </c>
      <c r="L5430" s="444">
        <f t="shared" ca="1" si="207"/>
        <v>-2861286574725688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208"/>
        <v>-2861286574725688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-11922027394690.367</v>
      </c>
      <c r="L5431" s="444">
        <f t="shared" ca="1" si="207"/>
        <v>-2873208602120378.5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208"/>
        <v>-2873208602120378.5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-11971702508834.91</v>
      </c>
      <c r="L5432" s="444">
        <f t="shared" ca="1" si="207"/>
        <v>-2885180304629213.5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208"/>
        <v>-2885180304629213.5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-12021584602621.723</v>
      </c>
      <c r="L5433" s="444">
        <f t="shared" ca="1" si="207"/>
        <v>-2897201889231835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208"/>
        <v>-2897201889231835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-12071674538465.979</v>
      </c>
      <c r="L5434" s="444">
        <f t="shared" ca="1" si="207"/>
        <v>-2909273563770301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208"/>
        <v>-2909273563770301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-12121973182376.254</v>
      </c>
      <c r="L5435" s="444">
        <f t="shared" ca="1" si="207"/>
        <v>-2921395536952677.5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208"/>
        <v>-2921395536952677.5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-12172481403969.49</v>
      </c>
      <c r="L5436" s="444">
        <f t="shared" ca="1" si="207"/>
        <v>-2933568018356647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208"/>
        <v>-2933568018356647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-12223200076486.029</v>
      </c>
      <c r="L5437" s="444">
        <f t="shared" ca="1" si="207"/>
        <v>-2945791218433133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208"/>
        <v>-2945791218433133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-12274130076804.721</v>
      </c>
      <c r="L5438" s="444">
        <f t="shared" ca="1" si="207"/>
        <v>-2958065348509937.5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208"/>
        <v>-2958065348509937.5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-12325272285458.072</v>
      </c>
      <c r="L5439" s="444">
        <f t="shared" ca="1" si="207"/>
        <v>-2970390620795395.5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208"/>
        <v>-2970390620795395.5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-12376627586647.48</v>
      </c>
      <c r="L5440" s="444">
        <f t="shared" ca="1" si="207"/>
        <v>-2982767248382043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208"/>
        <v>-2982767248382043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-12428196868258.512</v>
      </c>
      <c r="L5441" s="444">
        <f t="shared" ca="1" si="207"/>
        <v>-2995195445250301.5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208"/>
        <v>-2995195445250301.5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-12479981021876.256</v>
      </c>
      <c r="L5442" s="444">
        <f t="shared" ca="1" si="207"/>
        <v>-3007675426272178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208"/>
        <v>-3007675426272178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-12531980942800.742</v>
      </c>
      <c r="L5443" s="444">
        <f t="shared" ca="1" si="207"/>
        <v>-3020207407214978.5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208"/>
        <v>-3020207407214978.5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-12584197530062.41</v>
      </c>
      <c r="L5444" s="444">
        <f t="shared" ca="1" si="207"/>
        <v>-3032791604745041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208"/>
        <v>-3032791604745041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-12636631686437.67</v>
      </c>
      <c r="L5445" s="444">
        <f t="shared" ca="1" si="207"/>
        <v>-3045428236431478.5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208"/>
        <v>-3045428236431478.5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-12689284318464.494</v>
      </c>
      <c r="L5446" s="444">
        <f t="shared" ca="1" si="207"/>
        <v>-3058117520749943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208"/>
        <v>-3058117520749943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-12742156336458.096</v>
      </c>
      <c r="L5447" s="444">
        <f t="shared" ca="1" si="207"/>
        <v>-3070859677086401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208"/>
        <v>-3070859677086401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-12795248654526.67</v>
      </c>
      <c r="L5448" s="444">
        <f t="shared" ca="1" si="207"/>
        <v>-3083654925740927.5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208"/>
        <v>-3083654925740927.5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-12848562190587.197</v>
      </c>
      <c r="L5449" s="444">
        <f t="shared" ca="1" si="207"/>
        <v>-3096503487931514.5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208"/>
        <v>-3096503487931514.5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-12902097866381.311</v>
      </c>
      <c r="L5450" s="444">
        <f t="shared" ca="1" si="207"/>
        <v>-3109405585797896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208"/>
        <v>-3109405585797896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-12955856607491.232</v>
      </c>
      <c r="L5451" s="444">
        <f t="shared" ca="1" si="207"/>
        <v>-3122361442405387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208"/>
        <v>-3122361442405387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-13009839343355.779</v>
      </c>
      <c r="L5452" s="444">
        <f t="shared" ca="1" si="207"/>
        <v>-3135371281748743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208"/>
        <v>-3135371281748743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-13064047007286.43</v>
      </c>
      <c r="L5453" s="444">
        <f t="shared" ca="1" si="207"/>
        <v>-3148435328756029.5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208"/>
        <v>-3148435328756029.5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-13118480536483.457</v>
      </c>
      <c r="L5454" s="444">
        <f t="shared" ca="1" si="207"/>
        <v>-3161553809292513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208"/>
        <v>-3161553809292513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-13173140872052.137</v>
      </c>
      <c r="L5455" s="444">
        <f t="shared" ca="1" si="207"/>
        <v>-3174726950164565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208"/>
        <v>-3174726950164565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-13228028959019.021</v>
      </c>
      <c r="L5456" s="444">
        <f t="shared" ca="1" si="207"/>
        <v>-3187954979123584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208"/>
        <v>-3187954979123584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-13283145746348.266</v>
      </c>
      <c r="L5457" s="444">
        <f t="shared" ca="1" si="207"/>
        <v>-3201238124869932.5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208"/>
        <v>-3201238124869932.5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-13338492186958.053</v>
      </c>
      <c r="L5458" s="444">
        <f t="shared" ca="1" si="207"/>
        <v>-3214576617056890.5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208"/>
        <v>-3214576617056890.5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-13394069237737.043</v>
      </c>
      <c r="L5459" s="444">
        <f t="shared" ca="1" si="207"/>
        <v>-3227970686294627.5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208"/>
        <v>-3227970686294627.5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-13449877859560.947</v>
      </c>
      <c r="L5460" s="444">
        <f t="shared" ca="1" si="207"/>
        <v>-3241420564154188.5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208"/>
        <v>-3241420564154188.5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-13505919017309.119</v>
      </c>
      <c r="L5461" s="444">
        <f t="shared" ca="1" si="207"/>
        <v>-3254926483171497.5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208"/>
        <v>-3254926483171497.5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-13562193679881.24</v>
      </c>
      <c r="L5462" s="444">
        <f t="shared" ca="1" si="207"/>
        <v>-3268488676851378.5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208"/>
        <v>-3268488676851378.5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-13618702820214.076</v>
      </c>
      <c r="L5463" s="444">
        <f t="shared" ca="1" si="207"/>
        <v>-3282107379671592.5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208"/>
        <v>-3282107379671592.5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-13675447415298.303</v>
      </c>
      <c r="L5464" s="444">
        <f t="shared" ca="1" si="207"/>
        <v>-3295782827086891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208"/>
        <v>-3295782827086891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-13732428446195.379</v>
      </c>
      <c r="L5465" s="444">
        <f t="shared" ca="1" si="207"/>
        <v>-3309515255533086.5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208"/>
        <v>-3309515255533086.5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-13789646898054.527</v>
      </c>
      <c r="L5466" s="444">
        <f t="shared" ca="1" si="207"/>
        <v>-3323304902431141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208"/>
        <v>-3323304902431141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-13847103760129.754</v>
      </c>
      <c r="L5467" s="444">
        <f t="shared" ca="1" si="207"/>
        <v>-3337152006191271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208"/>
        <v>-3337152006191271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-13904800025796.963</v>
      </c>
      <c r="L5468" s="444">
        <f t="shared" ca="1" si="207"/>
        <v>-3351056806217068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208"/>
        <v>-3351056806217068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-13962736692571.117</v>
      </c>
      <c r="L5469" s="444">
        <f t="shared" ca="1" si="207"/>
        <v>-3365019542909639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208"/>
        <v>-3365019542909639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-14020914762123.496</v>
      </c>
      <c r="L5470" s="444">
        <f t="shared" ca="1" si="207"/>
        <v>-3379040457671762.5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208"/>
        <v>-3379040457671762.5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-14079335240299.01</v>
      </c>
      <c r="L5471" s="444">
        <f t="shared" ca="1" si="207"/>
        <v>-3393119792912061.5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208"/>
        <v>-3393119792912061.5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-14137999137133.59</v>
      </c>
      <c r="L5472" s="444">
        <f t="shared" ca="1" si="207"/>
        <v>-3407257792049195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208"/>
        <v>-3407257792049195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-14196907466871.646</v>
      </c>
      <c r="L5473" s="444">
        <f t="shared" ca="1" si="207"/>
        <v>-3421454699516066.5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208"/>
        <v>-3421454699516066.5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-14256061247983.609</v>
      </c>
      <c r="L5474" s="444">
        <f t="shared" ca="1" si="207"/>
        <v>-3435710760764050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208"/>
        <v>-3435710760764050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-14315461503183.541</v>
      </c>
      <c r="L5475" s="444">
        <f t="shared" ca="1" si="207"/>
        <v>-3450026222267233.5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208"/>
        <v>-3450026222267233.5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-14375109259446.807</v>
      </c>
      <c r="L5476" s="444">
        <f t="shared" ca="1" si="207"/>
        <v>-3464401331526680.5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208"/>
        <v>-3464401331526680.5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-14435005548027.836</v>
      </c>
      <c r="L5477" s="444">
        <f t="shared" ca="1" si="207"/>
        <v>-3478836337074708.5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208"/>
        <v>-3478836337074708.5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-14495151404477.951</v>
      </c>
      <c r="L5478" s="444">
        <f t="shared" ca="1" si="207"/>
        <v>-3493331488479186.5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208"/>
        <v>-3493331488479186.5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-14555547868663.277</v>
      </c>
      <c r="L5479" s="444">
        <f t="shared" ca="1" si="207"/>
        <v>-3507887036347850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208"/>
        <v>-3507887036347850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-14616195984782.711</v>
      </c>
      <c r="L5480" s="444">
        <f t="shared" ca="1" si="207"/>
        <v>-3522503232332632.5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208"/>
        <v>-3522503232332632.5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-14677096801385.971</v>
      </c>
      <c r="L5481" s="444">
        <f t="shared" ca="1" si="207"/>
        <v>-3537180329134018.5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208"/>
        <v>-3537180329134018.5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-14738251371391.744</v>
      </c>
      <c r="L5482" s="444">
        <f t="shared" ca="1" si="207"/>
        <v>-3551918580505410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208"/>
        <v>-3551918580505410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-14799660752105.877</v>
      </c>
      <c r="L5483" s="444">
        <f t="shared" ca="1" si="207"/>
        <v>-3566718241257516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208"/>
        <v>-3566718241257516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-14861326005239.652</v>
      </c>
      <c r="L5484" s="444">
        <f t="shared" ca="1" si="207"/>
        <v>-3581579567262755.5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208"/>
        <v>-3581579567262755.5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-14923248196928.148</v>
      </c>
      <c r="L5485" s="444">
        <f t="shared" ca="1" si="207"/>
        <v>-3596502815459683.5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208"/>
        <v>-3596502815459683.5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-14985428397748.682</v>
      </c>
      <c r="L5486" s="444">
        <f t="shared" ca="1" si="207"/>
        <v>-3611488243857432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208"/>
        <v>-3611488243857432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-15047867682739.303</v>
      </c>
      <c r="L5487" s="444">
        <f t="shared" ca="1" si="207"/>
        <v>-3626536111540171.5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208"/>
        <v>-3626536111540171.5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-15110567131417.379</v>
      </c>
      <c r="L5488" s="444">
        <f t="shared" ca="1" si="207"/>
        <v>-3641646678671589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208"/>
        <v>-3641646678671589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-15173527827798.287</v>
      </c>
      <c r="L5489" s="444">
        <f t="shared" ca="1" si="207"/>
        <v>-3656820206499387.5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208"/>
        <v>-3656820206499387.5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-15236750860414.115</v>
      </c>
      <c r="L5490" s="444">
        <f t="shared" ca="1" si="207"/>
        <v>-3672056957359801.5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208"/>
        <v>-3672056957359801.5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-15300237322332.504</v>
      </c>
      <c r="L5491" s="444">
        <f t="shared" ca="1" si="207"/>
        <v>-3687357194682134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208"/>
        <v>-3687357194682134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-15363988311175.557</v>
      </c>
      <c r="L5492" s="444">
        <f t="shared" ca="1" si="207"/>
        <v>-3702721182993309.5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208"/>
        <v>-3702721182993309.5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-15428004929138.789</v>
      </c>
      <c r="L5493" s="444">
        <f t="shared" ca="1" si="207"/>
        <v>-3718149187922448.5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208"/>
        <v>-3718149187922448.5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-15492288283010.201</v>
      </c>
      <c r="L5494" s="444">
        <f t="shared" ca="1" si="207"/>
        <v>-3733641476205458.5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208"/>
        <v>-3733641476205458.5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-15556839484189.41</v>
      </c>
      <c r="L5495" s="444">
        <f t="shared" ca="1" si="207"/>
        <v>-3749198315689648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208"/>
        <v>-3749198315689648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-15621659648706.869</v>
      </c>
      <c r="L5496" s="444">
        <f t="shared" ca="1" si="207"/>
        <v>-3764819975338355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208"/>
        <v>-3764819975338355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-15686749897243.143</v>
      </c>
      <c r="L5497" s="444">
        <f t="shared" ca="1" si="207"/>
        <v>-3780506725235598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208"/>
        <v>-3780506725235598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-15752111355148.322</v>
      </c>
      <c r="L5498" s="444">
        <f t="shared" ca="1" si="207"/>
        <v>-3796258836590746.5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208"/>
        <v>-3796258836590746.5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-15817745152461.443</v>
      </c>
      <c r="L5499" s="444">
        <f t="shared" ca="1" si="207"/>
        <v>-3812076581743208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208"/>
        <v>-3812076581743208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-15883652423930.035</v>
      </c>
      <c r="L5500" s="444">
        <f t="shared" ca="1" si="207"/>
        <v>-3827960234167138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208"/>
        <v>-3827960234167138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-15949834309029.744</v>
      </c>
      <c r="L5501" s="444">
        <f t="shared" ca="1" si="207"/>
        <v>-3843910068476167.5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208"/>
        <v>-3843910068476167.5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-16016291951984.031</v>
      </c>
      <c r="L5502" s="444">
        <f t="shared" ca="1" si="207"/>
        <v>-3859926360428151.5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208"/>
        <v>-3859926360428151.5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-16083026501783.965</v>
      </c>
      <c r="L5503" s="444">
        <f t="shared" ca="1" si="207"/>
        <v>-3876009386929935.5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208"/>
        <v>-3876009386929935.5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-16150039112208.063</v>
      </c>
      <c r="L5504" s="444">
        <f t="shared" ca="1" si="207"/>
        <v>-3892159426042143.5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208"/>
        <v>-3892159426042143.5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-16217330941842.264</v>
      </c>
      <c r="L5505" s="444">
        <f t="shared" ca="1" si="207"/>
        <v>-3908376756983986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208"/>
        <v>-3908376756983986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-16284903154099.941</v>
      </c>
      <c r="L5506" s="444">
        <f t="shared" ca="1" si="207"/>
        <v>-3924661660138086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208"/>
        <v>-3924661660138086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-16352756917242.027</v>
      </c>
      <c r="L5507" s="444">
        <f t="shared" ca="1" si="207"/>
        <v>-3941014417055328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208"/>
        <v>-3941014417055328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-16420893404397.199</v>
      </c>
      <c r="L5508" s="444">
        <f t="shared" ca="1" si="207"/>
        <v>-3957435310459725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208"/>
        <v>-3957435310459725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-16489313793582.188</v>
      </c>
      <c r="L5509" s="444">
        <f t="shared" ca="1" si="207"/>
        <v>-3973924624253307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208"/>
        <v>-3973924624253307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-16558019267722.111</v>
      </c>
      <c r="L5510" s="444">
        <f t="shared" ca="1" si="207"/>
        <v>-3990482643521029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208"/>
        <v>-3990482643521029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-16627011014670.953</v>
      </c>
      <c r="L5511" s="444">
        <f t="shared" ca="1" si="207"/>
        <v>-4007109654535700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208"/>
        <v>-4007109654535700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-16696290227232.084</v>
      </c>
      <c r="L5512" s="444">
        <f t="shared" ca="1" si="207"/>
        <v>-4023805944762932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208"/>
        <v>-4023805944762932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-16765858103178.883</v>
      </c>
      <c r="L5513" s="444">
        <f t="shared" ca="1" si="207"/>
        <v>-4040571802866111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208"/>
        <v>-4040571802866111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-16835715845275.463</v>
      </c>
      <c r="L5514" s="444">
        <f t="shared" ca="1" si="207"/>
        <v>-4057407518711386.5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208"/>
        <v>-4057407518711386.5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-16905864661297.441</v>
      </c>
      <c r="L5515" s="444">
        <f t="shared" ca="1" si="207"/>
        <v>-4074313383372684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208"/>
        <v>-4074313383372684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-16976305764052.85</v>
      </c>
      <c r="L5516" s="444">
        <f t="shared" ca="1" si="207"/>
        <v>-4091289689136737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208"/>
        <v>-4091289689136737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-17047040371403.068</v>
      </c>
      <c r="L5517" s="444">
        <f t="shared" ca="1" si="207"/>
        <v>-4108336729508140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208"/>
        <v>-4108336729508140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-17118069706283.918</v>
      </c>
      <c r="L5518" s="444">
        <f t="shared" ca="1" si="207"/>
        <v>-4125454799214424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208"/>
        <v>-4125454799214424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-17189394996726.766</v>
      </c>
      <c r="L5519" s="444">
        <f t="shared" ca="1" si="207"/>
        <v>-4142644194211151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208"/>
        <v>-4142644194211151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-17261017475879.795</v>
      </c>
      <c r="L5520" s="444">
        <f t="shared" ca="1" si="207"/>
        <v>-4159905211687031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208"/>
        <v>-4159905211687031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-17332938382029.295</v>
      </c>
      <c r="L5521" s="444">
        <f t="shared" ca="1" si="207"/>
        <v>-4177238150069060.5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208"/>
        <v>-4177238150069060.5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-17405158958621.086</v>
      </c>
      <c r="L5522" s="444">
        <f t="shared" ca="1" si="207"/>
        <v>-4194643309027681.5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208"/>
        <v>-4194643309027681.5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-17477680454282.006</v>
      </c>
      <c r="L5523" s="444">
        <f t="shared" ca="1" si="207"/>
        <v>-4212120989481963.5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208"/>
        <v>-4212120989481963.5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-17550504122841.514</v>
      </c>
      <c r="L5524" s="444">
        <f t="shared" ca="1" si="207"/>
        <v>-4229671493604805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208"/>
        <v>-4229671493604805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-17623631223353.355</v>
      </c>
      <c r="L5525" s="444">
        <f t="shared" ca="1" si="207"/>
        <v>-4247295124828158.5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208"/>
        <v>-4247295124828158.5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-17697063020117.328</v>
      </c>
      <c r="L5526" s="444">
        <f t="shared" ca="1" si="207"/>
        <v>-4264992187848276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208"/>
        <v>-4264992187848276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-17770800782701.148</v>
      </c>
      <c r="L5527" s="444">
        <f t="shared" ca="1" si="207"/>
        <v>-4282762988630977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208"/>
        <v>-4282762988630977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-17844845785962.402</v>
      </c>
      <c r="L5528" s="444">
        <f t="shared" ca="1" si="207"/>
        <v>-4300607834416939.5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208"/>
        <v>-4300607834416939.5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-17919199310070.582</v>
      </c>
      <c r="L5529" s="444">
        <f t="shared" ca="1" si="207"/>
        <v>-4318527033727010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208"/>
        <v>-4318527033727010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-17993862640529.207</v>
      </c>
      <c r="L5530" s="444">
        <f t="shared" ca="1" si="207"/>
        <v>-4336520896367539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208"/>
        <v>-4336520896367539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-18068837068198.078</v>
      </c>
      <c r="L5531" s="444">
        <f t="shared" ca="1" si="207"/>
        <v>-4354589733435737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208"/>
        <v>-4354589733435737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-18144123889315.57</v>
      </c>
      <c r="L5532" s="444">
        <f t="shared" ca="1" si="207"/>
        <v>-4372733857325052.5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208"/>
        <v>-4372733857325052.5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-18219724405521.051</v>
      </c>
      <c r="L5533" s="444">
        <f t="shared" ca="1" si="207"/>
        <v>-4390953581730573.5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208"/>
        <v>-4390953581730573.5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-18295639923877.391</v>
      </c>
      <c r="L5534" s="444">
        <f t="shared" ca="1" si="207"/>
        <v>-4409249221654451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208"/>
        <v>-4409249221654451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-18371871756893.547</v>
      </c>
      <c r="L5535" s="444">
        <f t="shared" ca="1" si="207"/>
        <v>-4427621093411344.5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208"/>
        <v>-4427621093411344.5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-18448421222547.27</v>
      </c>
      <c r="L5536" s="444">
        <f t="shared" ca="1" si="207"/>
        <v>-4446069514633892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208"/>
        <v>-4446069514633892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-18525289644307.883</v>
      </c>
      <c r="L5537" s="444">
        <f t="shared" ca="1" si="207"/>
        <v>-4464594804278200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208"/>
        <v>-4464594804278200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-18602478351159.168</v>
      </c>
      <c r="L5538" s="444">
        <f t="shared" ca="1" si="207"/>
        <v>-4483197282629359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208"/>
        <v>-4483197282629359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-18679988677622.332</v>
      </c>
      <c r="L5539" s="444">
        <f t="shared" ca="1" si="207"/>
        <v>-4501877271306981.5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208"/>
        <v>-4501877271306981.5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-18757821963779.09</v>
      </c>
      <c r="L5540" s="444">
        <f t="shared" ca="1" si="207"/>
        <v>-4520635093270761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208"/>
        <v>-4520635093270761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-18835979555294.836</v>
      </c>
      <c r="L5541" s="444">
        <f t="shared" ca="1" si="207"/>
        <v>-4539471072826056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208"/>
        <v>-4539471072826056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-18914462803441.898</v>
      </c>
      <c r="L5542" s="444">
        <f t="shared" ca="1" si="207"/>
        <v>-4558385535629498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208"/>
        <v>-4558385535629498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-18993273065122.906</v>
      </c>
      <c r="L5543" s="444">
        <f t="shared" ca="1" si="207"/>
        <v>-4577378808694621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208"/>
        <v>-4577378808694621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-19072411702894.254</v>
      </c>
      <c r="L5544" s="444">
        <f t="shared" ca="1" si="207"/>
        <v>-4596451220397515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208"/>
        <v>-4596451220397515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-19151880084989.645</v>
      </c>
      <c r="L5545" s="444">
        <f t="shared" ca="1" si="207"/>
        <v>-4615603100482505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208"/>
        <v>-4615603100482505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-19231679585343.77</v>
      </c>
      <c r="L5546" s="444">
        <f t="shared" ca="1" si="207"/>
        <v>-4634834780067849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208"/>
        <v>-4634834780067849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-19311811583616.039</v>
      </c>
      <c r="L5547" s="444">
        <f t="shared" ca="1" si="207"/>
        <v>-4654146591651465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208"/>
        <v>-4654146591651465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-19392277465214.438</v>
      </c>
      <c r="L5548" s="444">
        <f t="shared" ca="1" si="207"/>
        <v>-4673538869116679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208"/>
        <v>-4673538869116679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-19473078621319.496</v>
      </c>
      <c r="L5549" s="444">
        <f t="shared" ca="1" si="207"/>
        <v>-4693011947737998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208"/>
        <v>-4693011947737998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-19554216448908.324</v>
      </c>
      <c r="L5550" s="444">
        <f t="shared" ca="1" si="207"/>
        <v>-4712566164186906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208"/>
        <v>-4712566164186906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-19635692350778.773</v>
      </c>
      <c r="L5551" s="444">
        <f t="shared" ca="1" si="207"/>
        <v>-4732201856537685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208"/>
        <v>-4732201856537685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-19717507735573.688</v>
      </c>
      <c r="L5552" s="444">
        <f t="shared" ca="1" si="207"/>
        <v>-4751919364273259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208"/>
        <v>-4751919364273259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-19799664017805.246</v>
      </c>
      <c r="L5553" s="444">
        <f t="shared" ca="1" si="207"/>
        <v>-4771719028291064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208"/>
        <v>-4771719028291064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-19882162617879.434</v>
      </c>
      <c r="L5554" s="444">
        <f t="shared" ca="1" si="207"/>
        <v>-4791601190908943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208"/>
        <v>-4791601190908943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-19965004962120.594</v>
      </c>
      <c r="L5555" s="444">
        <f t="shared" ca="1" si="207"/>
        <v>-4811566195871064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208"/>
        <v>-4811566195871064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-20048192482796.102</v>
      </c>
      <c r="L5556" s="444">
        <f t="shared" ca="1" si="207"/>
        <v>-4831614388353860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208"/>
        <v>-4831614388353860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-20131726618141.082</v>
      </c>
      <c r="L5557" s="444">
        <f t="shared" ca="1" si="207"/>
        <v>-4851746114972001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208"/>
        <v>-4851746114972001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-20215608812383.336</v>
      </c>
      <c r="L5558" s="444">
        <f t="shared" ca="1" si="207"/>
        <v>-4871961723784384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208"/>
        <v>-4871961723784384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-20299840515768.266</v>
      </c>
      <c r="L5559" s="444">
        <f t="shared" ca="1" si="207"/>
        <v>-4892261564300152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208"/>
        <v>-4892261564300152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-20384423184583.965</v>
      </c>
      <c r="L5560" s="444">
        <f t="shared" ca="1" si="207"/>
        <v>-4912645987484736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208"/>
        <v>-4912645987484736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-20469358281186.398</v>
      </c>
      <c r="L5561" s="444">
        <f t="shared" ca="1" si="207"/>
        <v>-4933115345765922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208"/>
        <v>-4933115345765922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-20554647274024.676</v>
      </c>
      <c r="L5562" s="444">
        <f t="shared" ca="1" si="207"/>
        <v>-4953669993039947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208"/>
        <v>-4953669993039947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-20640291637666.445</v>
      </c>
      <c r="L5563" s="444">
        <f t="shared" ca="1" si="207"/>
        <v>-4974310284677613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208"/>
        <v>-4974310284677613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-20726292852823.387</v>
      </c>
      <c r="L5564" s="444">
        <f t="shared" ca="1" si="207"/>
        <v>-4995036577530436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208"/>
        <v>-4995036577530436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-20812652406376.816</v>
      </c>
      <c r="L5565" s="444">
        <f t="shared" ca="1" si="207"/>
        <v>-5015849229936813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208"/>
        <v>-5015849229936813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-20899371791403.387</v>
      </c>
      <c r="L5566" s="444">
        <f t="shared" ca="1" si="207"/>
        <v>-5036748601728216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208"/>
        <v>-5036748601728216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-20986452507200.898</v>
      </c>
      <c r="L5567" s="444">
        <f t="shared" ca="1" si="207"/>
        <v>-5057735054235417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208"/>
        <v>-5057735054235417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-21073896059314.238</v>
      </c>
      <c r="L5568" s="444">
        <f t="shared" ca="1" si="207"/>
        <v>-5078808950294731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208"/>
        <v>-5078808950294731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-21161703959561.379</v>
      </c>
      <c r="L5569" s="444">
        <f t="shared" ca="1" si="207"/>
        <v>-5099970654254292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208"/>
        <v>-5099970654254292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-21249877726059.551</v>
      </c>
      <c r="L5570" s="444">
        <f t="shared" ca="1" si="207"/>
        <v>-5121220531980352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208"/>
        <v>-5121220531980352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-21338418883251.465</v>
      </c>
      <c r="L5571" s="444">
        <f t="shared" ca="1" si="207"/>
        <v>-5142558950863603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208"/>
        <v>-5142558950863603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-21427328961931.68</v>
      </c>
      <c r="L5572" s="444">
        <f t="shared" ca="1" si="207"/>
        <v>-5163986279825535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208"/>
        <v>-5163986279825535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-21516609499273.063</v>
      </c>
      <c r="L5573" s="444">
        <f t="shared" ca="1" si="207"/>
        <v>-5185502889324808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208"/>
        <v>-5185502889324808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-21606262038853.367</v>
      </c>
      <c r="L5574" s="444">
        <f t="shared" ca="1" si="207"/>
        <v>-5207109151363661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208"/>
        <v>-5207109151363661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-21696288130681.922</v>
      </c>
      <c r="L5575" s="444">
        <f t="shared" ca="1" si="207"/>
        <v>-5228805439494343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208"/>
        <v>-5228805439494343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-21786689331226.43</v>
      </c>
      <c r="L5576" s="444">
        <f t="shared" ca="1" si="207"/>
        <v>-5250592128825569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208"/>
        <v>-5250592128825569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-21877467203439.871</v>
      </c>
      <c r="L5577" s="444">
        <f t="shared" ca="1" si="207"/>
        <v>-5272469596029009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208"/>
        <v>-5272469596029009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-21968623316787.539</v>
      </c>
      <c r="L5578" s="444">
        <f t="shared" ca="1" si="207"/>
        <v>-5294438219345797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208"/>
        <v>-5294438219345797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-22060159247274.152</v>
      </c>
      <c r="L5579" s="444">
        <f t="shared" ca="1" si="207"/>
        <v>-5316498378593071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208"/>
        <v>-5316498378593071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-22152076577471.129</v>
      </c>
      <c r="L5580" s="444">
        <f t="shared" ca="1" si="207"/>
        <v>-5338650455170542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208"/>
        <v>-5338650455170542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-22244376896543.926</v>
      </c>
      <c r="L5581" s="444">
        <f t="shared" ca="1" si="207"/>
        <v>-5360894832067086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208"/>
        <v>-5360894832067086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-22337061800279.523</v>
      </c>
      <c r="L5582" s="444">
        <f t="shared" ca="1" si="207"/>
        <v>-5383231893867366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208"/>
        <v>-5383231893867366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-22430132891114.023</v>
      </c>
      <c r="L5583" s="444">
        <f t="shared" ca="1" si="207"/>
        <v>-5405662026758480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208"/>
        <v>-5405662026758480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-22523591778160.332</v>
      </c>
      <c r="L5584" s="444">
        <f t="shared" ca="1" si="207"/>
        <v>-5428185618536640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208"/>
        <v>-5428185618536640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-22617440077236</v>
      </c>
      <c r="L5585" s="444">
        <f t="shared" ca="1" si="207"/>
        <v>-5450803058613876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208"/>
        <v>-5450803058613876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-22711679410891.148</v>
      </c>
      <c r="L5586" s="444">
        <f t="shared" ca="1" si="207"/>
        <v>-5473514738024767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208"/>
        <v>-5473514738024767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-22806311408436.527</v>
      </c>
      <c r="L5587" s="444">
        <f t="shared" ca="1" si="207"/>
        <v>-5496321049433204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208"/>
        <v>-5496321049433204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-22901337705971.684</v>
      </c>
      <c r="L5588" s="444">
        <f t="shared" ca="1" si="207"/>
        <v>-5519222387139176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208"/>
        <v>-5519222387139176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-22996759946413.234</v>
      </c>
      <c r="L5589" s="444">
        <f t="shared" ca="1" si="207"/>
        <v>-5542219147085589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208"/>
        <v>-5542219147085589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-23092579779523.289</v>
      </c>
      <c r="L5590" s="444">
        <f t="shared" ca="1" si="207"/>
        <v>-5565311726865112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208"/>
        <v>-5565311726865112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-23188798861937.965</v>
      </c>
      <c r="L5591" s="444">
        <f t="shared" ca="1" si="207"/>
        <v>-5588500525727050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208"/>
        <v>-5588500525727050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-23285418857196.043</v>
      </c>
      <c r="L5592" s="444">
        <f t="shared" ca="1" si="207"/>
        <v>-5611785944584246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208"/>
        <v>-5611785944584246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-23382441435767.691</v>
      </c>
      <c r="L5593" s="444">
        <f t="shared" ca="1" si="207"/>
        <v>-5635168386020014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208"/>
        <v>-5635168386020014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-23479868275083.391</v>
      </c>
      <c r="L5594" s="444">
        <f t="shared" ca="1" si="207"/>
        <v>-5658648254295097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208"/>
        <v>-5658648254295097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-23577701059562.902</v>
      </c>
      <c r="L5595" s="444">
        <f t="shared" ca="1" si="207"/>
        <v>-5682225955354660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208"/>
        <v>-5682225955354660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-23675941480644.418</v>
      </c>
      <c r="L5596" s="444">
        <f t="shared" ca="1" si="207"/>
        <v>-5705901896835304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208"/>
        <v>-5705901896835304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-23774591236813.766</v>
      </c>
      <c r="L5597" s="444">
        <f t="shared" ca="1" si="207"/>
        <v>-5729676488072118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208"/>
        <v>-5729676488072118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-23873652033633.824</v>
      </c>
      <c r="L5598" s="444">
        <f t="shared" ca="1" si="207"/>
        <v>-5753550140105752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208"/>
        <v>-5753550140105752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-23973125583773.965</v>
      </c>
      <c r="L5599" s="444">
        <f t="shared" ca="1" si="207"/>
        <v>-5777523265689526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208"/>
        <v>-5777523265689526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-24073013607039.691</v>
      </c>
      <c r="L5600" s="444">
        <f t="shared" ca="1" si="207"/>
        <v>-5801596279296566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208"/>
        <v>-5801596279296566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-24173317830402.359</v>
      </c>
      <c r="L5601" s="444">
        <f t="shared" ca="1" si="207"/>
        <v>-5825769597126968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208"/>
        <v>-5825769597126968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-24274039988029.031</v>
      </c>
      <c r="L5602" s="444">
        <f t="shared" ca="1" si="207"/>
        <v>-5850043637114997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208"/>
        <v>-5850043637114997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-24375181821312.488</v>
      </c>
      <c r="L5603" s="444">
        <f t="shared" ca="1" si="207"/>
        <v>-5874418818936309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208"/>
        <v>-5874418818936309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-24476745078901.289</v>
      </c>
      <c r="L5604" s="444">
        <f t="shared" ca="1" si="207"/>
        <v>-5898895564015210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208"/>
        <v>-5898895564015210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-24578731516730.043</v>
      </c>
      <c r="L5605" s="444">
        <f t="shared" ca="1" si="207"/>
        <v>-5923474295531940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208"/>
        <v>-5923474295531940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-24681142898049.75</v>
      </c>
      <c r="L5606" s="444">
        <f t="shared" ca="1" si="207"/>
        <v>-5948155438429990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208"/>
        <v>-5948155438429990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-24783980993458.293</v>
      </c>
      <c r="L5607" s="444">
        <f t="shared" ca="1" si="207"/>
        <v>-5972939419423448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208"/>
        <v>-5972939419423448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-24887247580931.031</v>
      </c>
      <c r="L5608" s="444">
        <f t="shared" ca="1" si="207"/>
        <v>-5997826667004379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208"/>
        <v>-5997826667004379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-24990944445851.578</v>
      </c>
      <c r="L5609" s="444">
        <f t="shared" ca="1" si="207"/>
        <v>-6022817611450231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208"/>
        <v>-6022817611450231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-25095073381042.629</v>
      </c>
      <c r="L5610" s="444">
        <f t="shared" ca="1" si="207"/>
        <v>-6047912684831274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208"/>
        <v>-6047912684831274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-25199636186796.977</v>
      </c>
      <c r="L5611" s="444">
        <f t="shared" ca="1" si="207"/>
        <v>-6073112321018071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208"/>
        <v>-6073112321018071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-25304634670908.629</v>
      </c>
      <c r="L5612" s="444">
        <f t="shared" ca="1" si="207"/>
        <v>-6098416955688980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208"/>
        <v>-6098416955688980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-25410070648704.082</v>
      </c>
      <c r="L5613" s="444">
        <f t="shared" ca="1" si="207"/>
        <v>-6123827026337684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208"/>
        <v>-6123827026337684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-25515945943073.684</v>
      </c>
      <c r="L5614" s="444">
        <f t="shared" ca="1" si="207"/>
        <v>-6149342972280758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208"/>
        <v>-6149342972280758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-25622262384503.156</v>
      </c>
      <c r="L5615" s="444">
        <f t="shared" ca="1" si="207"/>
        <v>-6174965234665261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208"/>
        <v>-6174965234665261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-25729021811105.254</v>
      </c>
      <c r="L5616" s="444">
        <f t="shared" ca="1" si="207"/>
        <v>-6200694256476366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208"/>
        <v>-6200694256476366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-25836226068651.523</v>
      </c>
      <c r="L5617" s="444">
        <f t="shared" ca="1" si="207"/>
        <v>-6226530482545018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208"/>
        <v>-6226530482545018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-25943877010604.242</v>
      </c>
      <c r="L5618" s="444">
        <f t="shared" ref="L5618:L5872" ca="1" si="212">I5618-J5618+K5618</f>
        <v>-6252474359555622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213">L5618</f>
        <v>-6252474359555622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-26051976498148.426</v>
      </c>
      <c r="L5619" s="444">
        <f t="shared" ca="1" si="212"/>
        <v>-6278526336053770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213"/>
        <v>-6278526336053770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-26160526400224.043</v>
      </c>
      <c r="L5620" s="444">
        <f t="shared" ca="1" si="212"/>
        <v>-6304686862453994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213"/>
        <v>-6304686862453994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-26269528593558.309</v>
      </c>
      <c r="L5621" s="444">
        <f t="shared" ca="1" si="212"/>
        <v>-6330956391047552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213"/>
        <v>-6330956391047552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-26378984962698.133</v>
      </c>
      <c r="L5622" s="444">
        <f t="shared" ca="1" si="212"/>
        <v>-6357335376010250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213"/>
        <v>-6357335376010250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-26488897400042.707</v>
      </c>
      <c r="L5623" s="444">
        <f t="shared" ca="1" si="212"/>
        <v>-6383824273410293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213"/>
        <v>-6383824273410293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-26599267805876.219</v>
      </c>
      <c r="L5624" s="444">
        <f t="shared" ca="1" si="212"/>
        <v>-6410423541216169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213"/>
        <v>-6410423541216169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-26710098088400.703</v>
      </c>
      <c r="L5625" s="444">
        <f t="shared" ca="1" si="212"/>
        <v>-6437133639304570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213"/>
        <v>-6437133639304570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-26821390163769.043</v>
      </c>
      <c r="L5626" s="444">
        <f t="shared" ca="1" si="212"/>
        <v>-6463955029468339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213"/>
        <v>-6463955029468339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-26933145956118.078</v>
      </c>
      <c r="L5627" s="444">
        <f t="shared" ca="1" si="212"/>
        <v>-6490888175424457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213"/>
        <v>-6490888175424457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-27045367397601.902</v>
      </c>
      <c r="L5628" s="444">
        <f t="shared" ca="1" si="212"/>
        <v>-6517933542822059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213"/>
        <v>-6517933542822059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-27158056428425.246</v>
      </c>
      <c r="L5629" s="444">
        <f t="shared" ca="1" si="212"/>
        <v>-6545091599250484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213"/>
        <v>-6545091599250484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-27271214996877.016</v>
      </c>
      <c r="L5630" s="444">
        <f t="shared" ca="1" si="212"/>
        <v>-6572362814247361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213"/>
        <v>-6572362814247361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-27384845059364.004</v>
      </c>
      <c r="L5631" s="444">
        <f t="shared" ca="1" si="212"/>
        <v>-6599747659306725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213"/>
        <v>-6599747659306725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-27498948580444.688</v>
      </c>
      <c r="L5632" s="444">
        <f t="shared" ca="1" si="212"/>
        <v>-6627246607887170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213"/>
        <v>-6627246607887170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-27613527532863.207</v>
      </c>
      <c r="L5633" s="444">
        <f t="shared" ca="1" si="212"/>
        <v>-6654860135420033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213"/>
        <v>-6654860135420033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-27728583897583.469</v>
      </c>
      <c r="L5634" s="444">
        <f t="shared" ca="1" si="212"/>
        <v>-6682588719317616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213"/>
        <v>-6682588719317616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-27844119663823.398</v>
      </c>
      <c r="L5635" s="444">
        <f t="shared" ca="1" si="212"/>
        <v>-6710432838981439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213"/>
        <v>-6710432838981439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-27960136829089.328</v>
      </c>
      <c r="L5636" s="444">
        <f t="shared" ca="1" si="212"/>
        <v>-6738392975810528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213"/>
        <v>-6738392975810528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-28076637399210.531</v>
      </c>
      <c r="L5637" s="444">
        <f t="shared" ca="1" si="212"/>
        <v>-6766469613209739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213"/>
        <v>-6766469613209739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-28193623388373.914</v>
      </c>
      <c r="L5638" s="444">
        <f t="shared" ca="1" si="212"/>
        <v>-6794663236598113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213"/>
        <v>-6794663236598113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-28311096819158.805</v>
      </c>
      <c r="L5639" s="444">
        <f t="shared" ca="1" si="212"/>
        <v>-6822974333417272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213"/>
        <v>-6822974333417272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-28429059722571.965</v>
      </c>
      <c r="L5640" s="444">
        <f t="shared" ca="1" si="212"/>
        <v>-6851403393139844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213"/>
        <v>-6851403393139844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-28547514138082.684</v>
      </c>
      <c r="L5641" s="444">
        <f t="shared" ca="1" si="212"/>
        <v>-6879950907277927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213"/>
        <v>-6879950907277927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-28666462113658.027</v>
      </c>
      <c r="L5642" s="444">
        <f t="shared" ca="1" si="212"/>
        <v>-6908617369391585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213"/>
        <v>-6908617369391585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-28785905705798.27</v>
      </c>
      <c r="L5643" s="444">
        <f t="shared" ca="1" si="212"/>
        <v>-6937403275097383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213"/>
        <v>-6937403275097383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-28905846979572.43</v>
      </c>
      <c r="L5644" s="444">
        <f t="shared" ca="1" si="212"/>
        <v>-6966309122076955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213"/>
        <v>-6966309122076955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-29026288008653.98</v>
      </c>
      <c r="L5645" s="444">
        <f t="shared" ca="1" si="212"/>
        <v>-6995335410085609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213"/>
        <v>-6995335410085609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-29147230875356.703</v>
      </c>
      <c r="L5646" s="444">
        <f t="shared" ca="1" si="212"/>
        <v>-7024482640960966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213"/>
        <v>-7024482640960966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-29268677670670.688</v>
      </c>
      <c r="L5647" s="444">
        <f t="shared" ca="1" si="212"/>
        <v>-7053751318631637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213"/>
        <v>-7053751318631637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-29390630494298.488</v>
      </c>
      <c r="L5648" s="444">
        <f t="shared" ca="1" si="212"/>
        <v>-7083141949125935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213"/>
        <v>-7083141949125935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-29513091454691.391</v>
      </c>
      <c r="L5649" s="444">
        <f t="shared" ca="1" si="212"/>
        <v>-7112655040580626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213"/>
        <v>-7112655040580626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-29636062669085.945</v>
      </c>
      <c r="L5650" s="444">
        <f t="shared" ca="1" si="212"/>
        <v>-7142291103249712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213"/>
        <v>-7142291103249712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-29759546263540.465</v>
      </c>
      <c r="L5651" s="444">
        <f t="shared" ca="1" si="212"/>
        <v>-7172050649513252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213"/>
        <v>-7172050649513252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-29883544372971.883</v>
      </c>
      <c r="L5652" s="444">
        <f t="shared" ca="1" si="212"/>
        <v>-7201934193886224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213"/>
        <v>-7201934193886224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-30008059141192.598</v>
      </c>
      <c r="L5653" s="444">
        <f t="shared" ca="1" si="212"/>
        <v>-7231942253027417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213"/>
        <v>-7231942253027417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-30133092720947.57</v>
      </c>
      <c r="L5654" s="444">
        <f t="shared" ca="1" si="212"/>
        <v>-7262075345748365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213"/>
        <v>-7262075345748365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-30258647273951.523</v>
      </c>
      <c r="L5655" s="444">
        <f t="shared" ca="1" si="212"/>
        <v>-7292333993022317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213"/>
        <v>-7292333993022317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-30384724970926.316</v>
      </c>
      <c r="L5656" s="444">
        <f t="shared" ca="1" si="212"/>
        <v>-7322718717993243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213"/>
        <v>-7322718717993243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-30511327991638.508</v>
      </c>
      <c r="L5657" s="444">
        <f t="shared" ca="1" si="212"/>
        <v>-7353230045984882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213"/>
        <v>-7353230045984882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-30638458524937.008</v>
      </c>
      <c r="L5658" s="444">
        <f t="shared" ca="1" si="212"/>
        <v>-7383868504509819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213"/>
        <v>-7383868504509819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-30766118768790.918</v>
      </c>
      <c r="L5659" s="444">
        <f t="shared" ca="1" si="212"/>
        <v>-7414634623278610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213"/>
        <v>-7414634623278610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-30894310930327.543</v>
      </c>
      <c r="L5660" s="444">
        <f t="shared" ca="1" si="212"/>
        <v>-7445528934208938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213"/>
        <v>-7445528934208938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-31023037225870.578</v>
      </c>
      <c r="L5661" s="444">
        <f t="shared" ca="1" si="212"/>
        <v>-7476551971434809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213"/>
        <v>-7476551971434809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-31152299880978.371</v>
      </c>
      <c r="L5662" s="444">
        <f t="shared" ca="1" si="212"/>
        <v>-7507704271315787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213"/>
        <v>-7507704271315787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-31282101130482.441</v>
      </c>
      <c r="L5663" s="444">
        <f t="shared" ca="1" si="212"/>
        <v>-7538986372446269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213"/>
        <v>-7538986372446269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-31412443218526.121</v>
      </c>
      <c r="L5664" s="444">
        <f t="shared" ca="1" si="212"/>
        <v>-7570398815664795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213"/>
        <v>-7570398815664795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-31543328398603.313</v>
      </c>
      <c r="L5665" s="444">
        <f t="shared" ca="1" si="212"/>
        <v>-7601942144063398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213"/>
        <v>-7601942144063398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-31674758933597.492</v>
      </c>
      <c r="L5666" s="444">
        <f t="shared" ca="1" si="212"/>
        <v>-7633616902996995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213"/>
        <v>-7633616902996995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-31806737095820.813</v>
      </c>
      <c r="L5667" s="444">
        <f t="shared" ca="1" si="212"/>
        <v>-7665423640092816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213"/>
        <v>-7665423640092816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-31939265167053.398</v>
      </c>
      <c r="L5668" s="444">
        <f t="shared" ca="1" si="212"/>
        <v>-7697362905259869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213"/>
        <v>-7697362905259869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-32072345438582.785</v>
      </c>
      <c r="L5669" s="444">
        <f t="shared" ca="1" si="212"/>
        <v>-7729435250698452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213"/>
        <v>-7729435250698452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-32205980211243.551</v>
      </c>
      <c r="L5670" s="444">
        <f t="shared" ca="1" si="212"/>
        <v>-7761641230909696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213"/>
        <v>-7761641230909696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-32340171795457.063</v>
      </c>
      <c r="L5671" s="444">
        <f t="shared" ca="1" si="212"/>
        <v>-7793981402705153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213"/>
        <v>-7793981402705153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-32474922511271.473</v>
      </c>
      <c r="L5672" s="444">
        <f t="shared" ca="1" si="212"/>
        <v>-7826456325216424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213"/>
        <v>-7826456325216424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-32610234688401.766</v>
      </c>
      <c r="L5673" s="444">
        <f t="shared" ca="1" si="212"/>
        <v>-7859066559904826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213"/>
        <v>-7859066559904826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-32746110666270.113</v>
      </c>
      <c r="L5674" s="444">
        <f t="shared" ca="1" si="212"/>
        <v>-7891812670571096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213"/>
        <v>-7891812670571096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-32882552794046.234</v>
      </c>
      <c r="L5675" s="444">
        <f t="shared" ca="1" si="212"/>
        <v>-7924695223365142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213"/>
        <v>-7924695223365142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-33019563430688.09</v>
      </c>
      <c r="L5676" s="444">
        <f t="shared" ca="1" si="212"/>
        <v>-7957714786795830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213"/>
        <v>-7957714786795830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-33157144944982.625</v>
      </c>
      <c r="L5677" s="444">
        <f t="shared" ca="1" si="212"/>
        <v>-7990871931740813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213"/>
        <v>-7990871931740813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-33295299715586.719</v>
      </c>
      <c r="L5678" s="444">
        <f t="shared" ca="1" si="212"/>
        <v>-8024167231456400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213"/>
        <v>-8024167231456400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-33434030131068.336</v>
      </c>
      <c r="L5679" s="444">
        <f t="shared" ca="1" si="212"/>
        <v>-8057601261587468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213"/>
        <v>-8057601261587468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-33573338589947.781</v>
      </c>
      <c r="L5680" s="444">
        <f t="shared" ca="1" si="212"/>
        <v>-8091174600177416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213"/>
        <v>-8091174600177416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-33713227500739.238</v>
      </c>
      <c r="L5681" s="444">
        <f t="shared" ca="1" si="212"/>
        <v>-8124887827678155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213"/>
        <v>-8124887827678155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-33853699281992.309</v>
      </c>
      <c r="L5682" s="444">
        <f t="shared" ca="1" si="212"/>
        <v>-8158741526960147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213"/>
        <v>-8158741526960147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-33994756362333.949</v>
      </c>
      <c r="L5683" s="444">
        <f t="shared" ca="1" si="212"/>
        <v>-8192736283322481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213"/>
        <v>-8192736283322481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-34136401180510.336</v>
      </c>
      <c r="L5684" s="444">
        <f t="shared" ca="1" si="212"/>
        <v>-8226872684502991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213"/>
        <v>-8226872684502991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-34278636185429.129</v>
      </c>
      <c r="L5685" s="444">
        <f t="shared" ca="1" si="212"/>
        <v>-8261151320688420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213"/>
        <v>-8261151320688420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-34421463836201.75</v>
      </c>
      <c r="L5686" s="444">
        <f t="shared" ca="1" si="212"/>
        <v>-8295572784524622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213"/>
        <v>-8295572784524622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-34564886602185.922</v>
      </c>
      <c r="L5687" s="444">
        <f t="shared" ca="1" si="212"/>
        <v>-8330137671126808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213"/>
        <v>-8330137671126808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-34708906963028.371</v>
      </c>
      <c r="L5688" s="444">
        <f t="shared" ca="1" si="212"/>
        <v>-8364846578089836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213"/>
        <v>-8364846578089836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-34853527408707.648</v>
      </c>
      <c r="L5689" s="444">
        <f t="shared" ca="1" si="212"/>
        <v>-8399700105498544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213"/>
        <v>-8399700105498544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-34998750439577.266</v>
      </c>
      <c r="L5690" s="444">
        <f t="shared" ca="1" si="212"/>
        <v>-8434698855938121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213"/>
        <v>-8434698855938121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-35144578566408.836</v>
      </c>
      <c r="L5691" s="444">
        <f t="shared" ca="1" si="212"/>
        <v>-8469843434504530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213"/>
        <v>-8469843434504530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-35291014310435.539</v>
      </c>
      <c r="L5692" s="444">
        <f t="shared" ca="1" si="212"/>
        <v>-8505134448814966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213"/>
        <v>-8505134448814966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-35438060203395.688</v>
      </c>
      <c r="L5693" s="444">
        <f t="shared" ca="1" si="212"/>
        <v>-8540572509018362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213"/>
        <v>-8540572509018362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-35585718787576.5</v>
      </c>
      <c r="L5694" s="444">
        <f t="shared" ca="1" si="212"/>
        <v>-8576158227805938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213"/>
        <v>-8576158227805938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-35733992615858.078</v>
      </c>
      <c r="L5695" s="444">
        <f t="shared" ca="1" si="212"/>
        <v>-8611892220421796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213"/>
        <v>-8611892220421796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-35882884251757.484</v>
      </c>
      <c r="L5696" s="444">
        <f t="shared" ca="1" si="212"/>
        <v>-8647775104673553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213"/>
        <v>-8647775104673553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-36032396269473.141</v>
      </c>
      <c r="L5697" s="444">
        <f t="shared" ca="1" si="212"/>
        <v>-8683807500943026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213"/>
        <v>-8683807500943026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-36182531253929.281</v>
      </c>
      <c r="L5698" s="444">
        <f t="shared" ca="1" si="212"/>
        <v>-8719990032196955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213"/>
        <v>-8719990032196955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-36333291800820.648</v>
      </c>
      <c r="L5699" s="444">
        <f t="shared" ca="1" si="212"/>
        <v>-8756323323997776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213"/>
        <v>-8756323323997776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-36484680516657.398</v>
      </c>
      <c r="L5700" s="444">
        <f t="shared" ca="1" si="212"/>
        <v>-8792808004514433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213"/>
        <v>-8792808004514433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-36636700018810.141</v>
      </c>
      <c r="L5701" s="444">
        <f t="shared" ca="1" si="212"/>
        <v>-8829444704533243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213"/>
        <v>-8829444704533243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-36789352935555.18</v>
      </c>
      <c r="L5702" s="444">
        <f t="shared" ca="1" si="212"/>
        <v>-8866234057468798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213"/>
        <v>-8866234057468798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-36942641906119.992</v>
      </c>
      <c r="L5703" s="444">
        <f t="shared" ca="1" si="212"/>
        <v>-8903176699374918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213"/>
        <v>-8903176699374918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-37096569580728.828</v>
      </c>
      <c r="L5704" s="444">
        <f t="shared" ca="1" si="212"/>
        <v>-8940273268955647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213"/>
        <v>-8940273268955647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-37251138620648.531</v>
      </c>
      <c r="L5705" s="444">
        <f t="shared" ca="1" si="212"/>
        <v>-8977524407576296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213"/>
        <v>-8977524407576296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-37406351698234.563</v>
      </c>
      <c r="L5706" s="444">
        <f t="shared" ca="1" si="212"/>
        <v>-9014930759274530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213"/>
        <v>-9014930759274530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-37562211496977.211</v>
      </c>
      <c r="L5707" s="444">
        <f t="shared" ca="1" si="212"/>
        <v>-9052492970771508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213"/>
        <v>-9052492970771508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-37718720711547.953</v>
      </c>
      <c r="L5708" s="444">
        <f t="shared" ca="1" si="212"/>
        <v>-9090211691483056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213"/>
        <v>-9090211691483056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-37875882047846.063</v>
      </c>
      <c r="L5709" s="444">
        <f t="shared" ca="1" si="212"/>
        <v>-9128087573530902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213"/>
        <v>-9128087573530902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-38033698223045.422</v>
      </c>
      <c r="L5710" s="444">
        <f t="shared" ca="1" si="212"/>
        <v>-9166121271753948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213"/>
        <v>-9166121271753948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-38192171965641.453</v>
      </c>
      <c r="L5711" s="444">
        <f t="shared" ca="1" si="212"/>
        <v>-9204313443719590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213"/>
        <v>-9204313443719590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-38351306015498.289</v>
      </c>
      <c r="L5712" s="444">
        <f t="shared" ca="1" si="212"/>
        <v>-9242664749735088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213"/>
        <v>-9242664749735088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-38511103123896.203</v>
      </c>
      <c r="L5713" s="444">
        <f t="shared" ca="1" si="212"/>
        <v>-9281175852858984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213"/>
        <v>-9281175852858984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-38671566053579.102</v>
      </c>
      <c r="L5714" s="444">
        <f t="shared" ca="1" si="212"/>
        <v>-9319847418912564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213"/>
        <v>-9319847418912564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-38832697578802.352</v>
      </c>
      <c r="L5715" s="444">
        <f t="shared" ca="1" si="212"/>
        <v>-9358680116491366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213"/>
        <v>-9358680116491366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-38994500485380.688</v>
      </c>
      <c r="L5716" s="444">
        <f t="shared" ca="1" si="212"/>
        <v>-9397674616976746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213"/>
        <v>-9397674616976746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-39156977570736.438</v>
      </c>
      <c r="L5717" s="444">
        <f t="shared" ca="1" si="212"/>
        <v>-9436831594547482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213"/>
        <v>-9436831594547482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-39320131643947.844</v>
      </c>
      <c r="L5718" s="444">
        <f t="shared" ca="1" si="212"/>
        <v>-9476151726191430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213"/>
        <v>-9476151726191430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-39483965525797.625</v>
      </c>
      <c r="L5719" s="444">
        <f t="shared" ca="1" si="212"/>
        <v>-9515635691717228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213"/>
        <v>-9515635691717228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-39648482048821.781</v>
      </c>
      <c r="L5720" s="444">
        <f t="shared" ca="1" si="212"/>
        <v>-9555284173766050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213"/>
        <v>-9555284173766050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-39813684057358.539</v>
      </c>
      <c r="L5721" s="444">
        <f t="shared" ca="1" si="212"/>
        <v>-9595097857823408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213"/>
        <v>-9595097857823408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-39979574407597.531</v>
      </c>
      <c r="L5722" s="444">
        <f t="shared" ca="1" si="212"/>
        <v>-9635077432231006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213"/>
        <v>-9635077432231006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-40146155967629.188</v>
      </c>
      <c r="L5723" s="444">
        <f t="shared" ca="1" si="212"/>
        <v>-9675223588198636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213"/>
        <v>-9675223588198636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-40313431617494.313</v>
      </c>
      <c r="L5724" s="444">
        <f t="shared" ca="1" si="212"/>
        <v>-9715537019816130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213"/>
        <v>-9715537019816130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-40481404249233.875</v>
      </c>
      <c r="L5725" s="444">
        <f t="shared" ca="1" si="212"/>
        <v>-9756018424065364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213"/>
        <v>-9756018424065364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-40650076766939.016</v>
      </c>
      <c r="L5726" s="444">
        <f t="shared" ca="1" si="212"/>
        <v>-9796668500832304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213"/>
        <v>-9796668500832304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-40819452086801.266</v>
      </c>
      <c r="L5727" s="444">
        <f t="shared" ca="1" si="212"/>
        <v>-9837487952919106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213"/>
        <v>-9837487952919106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-40989533137162.938</v>
      </c>
      <c r="L5728" s="444">
        <f t="shared" ca="1" si="212"/>
        <v>-9878477486056268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213"/>
        <v>-9878477486056268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-41160322858567.781</v>
      </c>
      <c r="L5729" s="444">
        <f t="shared" ca="1" si="212"/>
        <v>-9919637808914836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213"/>
        <v>-9919637808914836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-41331824203811.813</v>
      </c>
      <c r="L5730" s="444">
        <f t="shared" ca="1" si="212"/>
        <v>-9960969633118648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213"/>
        <v>-9960969633118648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-41504040137994.367</v>
      </c>
      <c r="L5731" s="444">
        <f t="shared" ca="1" si="212"/>
        <v>-1.0002473673256642E+16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213"/>
        <v>-1.0002473673256642E+16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-41676973638569.344</v>
      </c>
      <c r="L5732" s="444">
        <f t="shared" ca="1" si="212"/>
        <v>-1.0044150646895212E+16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213"/>
        <v>-1.0044150646895212E+16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-41850627695396.719</v>
      </c>
      <c r="L5733" s="444">
        <f t="shared" ca="1" si="212"/>
        <v>-1.0086001274590608E+16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213"/>
        <v>-1.0086001274590608E+16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-42025005310794.203</v>
      </c>
      <c r="L5734" s="444">
        <f t="shared" ca="1" si="212"/>
        <v>-1.0128026279901402E+16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213"/>
        <v>-1.0128026279901402E+16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-42200109499589.172</v>
      </c>
      <c r="L5735" s="444">
        <f t="shared" ca="1" si="212"/>
        <v>-1.0170226389400992E+16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213"/>
        <v>-1.0170226389400992E+16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-42375943289170.797</v>
      </c>
      <c r="L5736" s="444">
        <f t="shared" ca="1" si="212"/>
        <v>-1.0212602332690162E+16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213"/>
        <v>-1.0212602332690162E+16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-42552509719542.344</v>
      </c>
      <c r="L5737" s="444">
        <f t="shared" ca="1" si="212"/>
        <v>-1.0255154842409704E+16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213"/>
        <v>-1.0255154842409704E+16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-42729811843373.766</v>
      </c>
      <c r="L5738" s="444">
        <f t="shared" ca="1" si="212"/>
        <v>-1.0297884654253078E+16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213"/>
        <v>-1.0297884654253078E+16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-42907852726054.492</v>
      </c>
      <c r="L5739" s="444">
        <f t="shared" ca="1" si="212"/>
        <v>-1.0340792506979132E+16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213"/>
        <v>-1.0340792506979132E+16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-43086635445746.383</v>
      </c>
      <c r="L5740" s="444">
        <f t="shared" ca="1" si="212"/>
        <v>-1.0383879142424878E+16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213"/>
        <v>-1.0383879142424878E+16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-43266163093436.992</v>
      </c>
      <c r="L5741" s="444">
        <f t="shared" ca="1" si="212"/>
        <v>-1.0427145305518314E+16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213"/>
        <v>-1.0427145305518314E+16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-43446438772992.977</v>
      </c>
      <c r="L5742" s="444">
        <f t="shared" ca="1" si="212"/>
        <v>-1.0470591744291306E+16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213"/>
        <v>-1.0470591744291306E+16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-43627465601213.773</v>
      </c>
      <c r="L5743" s="444">
        <f t="shared" ca="1" si="212"/>
        <v>-1.051421920989252E+16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213"/>
        <v>-1.051421920989252E+16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-43809246707885.5</v>
      </c>
      <c r="L5744" s="444">
        <f t="shared" ca="1" si="212"/>
        <v>-1.0558028456600406E+16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213"/>
        <v>-1.0558028456600406E+16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-43991785235835.023</v>
      </c>
      <c r="L5745" s="444">
        <f t="shared" ca="1" si="212"/>
        <v>-1.0602020241836242E+16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213"/>
        <v>-1.0602020241836242E+16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-44175084340984.344</v>
      </c>
      <c r="L5746" s="444">
        <f t="shared" ca="1" si="212"/>
        <v>-1.0646195326177226E+16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213"/>
        <v>-1.0646195326177226E+16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-44359147192405.109</v>
      </c>
      <c r="L5747" s="444">
        <f t="shared" ca="1" si="212"/>
        <v>-1.0690554473369632E+16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213"/>
        <v>-1.0690554473369632E+16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-44543976972373.469</v>
      </c>
      <c r="L5748" s="444">
        <f t="shared" ca="1" si="212"/>
        <v>-1.0735098450342006E+16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213"/>
        <v>-1.0735098450342006E+16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-44729576876425.023</v>
      </c>
      <c r="L5749" s="444">
        <f t="shared" ca="1" si="212"/>
        <v>-1.0779828027218432E+16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213"/>
        <v>-1.0779828027218432E+16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-44915950113410.133</v>
      </c>
      <c r="L5750" s="444">
        <f t="shared" ca="1" si="212"/>
        <v>-1.0824743977331842E+16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213"/>
        <v>-1.0824743977331842E+16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-45103099905549.344</v>
      </c>
      <c r="L5751" s="444">
        <f t="shared" ca="1" si="212"/>
        <v>-1.0869847077237392E+16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213"/>
        <v>-1.0869847077237392E+16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-45291029488489.133</v>
      </c>
      <c r="L5752" s="444">
        <f t="shared" ca="1" si="212"/>
        <v>-1.0915138106725882E+16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213"/>
        <v>-1.0915138106725882E+16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-45479742111357.844</v>
      </c>
      <c r="L5753" s="444">
        <f t="shared" ca="1" si="212"/>
        <v>-1.096061784883724E+16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213"/>
        <v>-1.096061784883724E+16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-45669241036821.836</v>
      </c>
      <c r="L5754" s="444">
        <f t="shared" ca="1" si="212"/>
        <v>-1.1006287089874062E+16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213"/>
        <v>-1.1006287089874062E+16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-45859529541141.922</v>
      </c>
      <c r="L5755" s="444">
        <f t="shared" ca="1" si="212"/>
        <v>-1.1052146619415204E+16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213"/>
        <v>-1.1052146619415204E+16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-46050610914230.016</v>
      </c>
      <c r="L5756" s="444">
        <f t="shared" ca="1" si="212"/>
        <v>-1.1098197230329434E+16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213"/>
        <v>-1.1098197230329434E+16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-46242488459705.977</v>
      </c>
      <c r="L5757" s="444">
        <f t="shared" ca="1" si="212"/>
        <v>-1.114443971878914E+16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213"/>
        <v>-1.114443971878914E+16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-46435165494954.75</v>
      </c>
      <c r="L5758" s="444">
        <f t="shared" ca="1" si="212"/>
        <v>-1.1190874884284094E+16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213"/>
        <v>-1.1190874884284094E+16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-46628645351183.727</v>
      </c>
      <c r="L5759" s="444">
        <f t="shared" ca="1" si="212"/>
        <v>-1.1237503529635278E+16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213"/>
        <v>-1.1237503529635278E+16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-46822931373480.328</v>
      </c>
      <c r="L5760" s="444">
        <f t="shared" ca="1" si="212"/>
        <v>-1.1284326461008758E+16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213"/>
        <v>-1.1284326461008758E+16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-47018026920869.828</v>
      </c>
      <c r="L5761" s="444">
        <f t="shared" ca="1" si="212"/>
        <v>-1.1331344487929628E+16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213"/>
        <v>-1.1331344487929628E+16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-47213935366373.453</v>
      </c>
      <c r="L5762" s="444">
        <f t="shared" ca="1" si="212"/>
        <v>-1.1378558423296002E+16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213"/>
        <v>-1.1378558423296002E+16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-47410660097066.672</v>
      </c>
      <c r="L5763" s="444">
        <f t="shared" ca="1" si="212"/>
        <v>-1.1425969083393068E+16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213"/>
        <v>-1.1425969083393068E+16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-47608204514137.781</v>
      </c>
      <c r="L5764" s="444">
        <f t="shared" ca="1" si="212"/>
        <v>-1.1473577287907206E+16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213"/>
        <v>-1.1473577287907206E+16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-47806572032946.688</v>
      </c>
      <c r="L5765" s="444">
        <f t="shared" ca="1" si="212"/>
        <v>-1.1521383859940152E+16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213"/>
        <v>-1.1521383859940152E+16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-48005766083083.969</v>
      </c>
      <c r="L5766" s="444">
        <f t="shared" ca="1" si="212"/>
        <v>-1.1569389626023236E+16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213"/>
        <v>-1.1569389626023236E+16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-48205790108430.148</v>
      </c>
      <c r="L5767" s="444">
        <f t="shared" ca="1" si="212"/>
        <v>-1.1617595416131666E+16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213"/>
        <v>-1.1617595416131666E+16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-48406647567215.273</v>
      </c>
      <c r="L5768" s="444">
        <f t="shared" ca="1" si="212"/>
        <v>-1.1666002063698882E+16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213"/>
        <v>-1.1666002063698882E+16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-48608341932078.672</v>
      </c>
      <c r="L5769" s="444">
        <f t="shared" ca="1" si="212"/>
        <v>-1.171461040563096E+16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213"/>
        <v>-1.171461040563096E+16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-48810876690129</v>
      </c>
      <c r="L5770" s="444">
        <f t="shared" ca="1" si="212"/>
        <v>-1.1763421282321088E+16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213"/>
        <v>-1.1763421282321088E+16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-49014255343004.531</v>
      </c>
      <c r="L5771" s="444">
        <f t="shared" ca="1" si="212"/>
        <v>-1.1812435537664092E+16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213"/>
        <v>-1.1812435537664092E+16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-49218481406933.719</v>
      </c>
      <c r="L5772" s="444">
        <f t="shared" ca="1" si="212"/>
        <v>-1.1861654019071026E+16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213"/>
        <v>-1.1861654019071026E+16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-49423558412795.938</v>
      </c>
      <c r="L5773" s="444">
        <f t="shared" ca="1" si="212"/>
        <v>-1.1911077577483822E+16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213"/>
        <v>-1.1911077577483822E+16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-49629489906182.594</v>
      </c>
      <c r="L5774" s="444">
        <f t="shared" ca="1" si="212"/>
        <v>-1.1960707067390004E+16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213"/>
        <v>-1.1960707067390004E+16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-49836279447458.352</v>
      </c>
      <c r="L5775" s="444">
        <f t="shared" ca="1" si="212"/>
        <v>-1.2010543346837462E+16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213"/>
        <v>-1.2010543346837462E+16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-50043930611822.758</v>
      </c>
      <c r="L5776" s="444">
        <f t="shared" ca="1" si="212"/>
        <v>-1.2060587277449284E+16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213"/>
        <v>-1.2060587277449284E+16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-50252446989372.016</v>
      </c>
      <c r="L5777" s="444">
        <f t="shared" ca="1" si="212"/>
        <v>-1.2110839724438656E+16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213"/>
        <v>-1.2110839724438656E+16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-50461832185161.063</v>
      </c>
      <c r="L5778" s="444">
        <f t="shared" ca="1" si="212"/>
        <v>-1.2161301556623818E+16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213"/>
        <v>-1.2161301556623818E+16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-50672089819265.906</v>
      </c>
      <c r="L5779" s="444">
        <f t="shared" ca="1" si="212"/>
        <v>-1.2211973646443084E+16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213"/>
        <v>-1.2211973646443084E+16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-50883223526846.18</v>
      </c>
      <c r="L5780" s="444">
        <f t="shared" ca="1" si="212"/>
        <v>-1.226285686996993E+16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213"/>
        <v>-1.226285686996993E+16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-51095236958208.039</v>
      </c>
      <c r="L5781" s="444">
        <f t="shared" ca="1" si="212"/>
        <v>-1.2313952106928138E+16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213"/>
        <v>-1.2313952106928138E+16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-51308133778867.242</v>
      </c>
      <c r="L5782" s="444">
        <f t="shared" ca="1" si="212"/>
        <v>-1.2365260240707006E+16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213"/>
        <v>-1.2365260240707006E+16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-51521917669612.523</v>
      </c>
      <c r="L5783" s="444">
        <f t="shared" ca="1" si="212"/>
        <v>-1.2416782158376618E+16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213"/>
        <v>-1.2416782158376618E+16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-51736592326569.242</v>
      </c>
      <c r="L5784" s="444">
        <f t="shared" ca="1" si="212"/>
        <v>-1.2468518750703188E+16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213"/>
        <v>-1.2468518750703188E+16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-51952161461263.281</v>
      </c>
      <c r="L5785" s="444">
        <f t="shared" ca="1" si="212"/>
        <v>-1.2520470912164452E+16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213"/>
        <v>-1.2520470912164452E+16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-52168628800685.219</v>
      </c>
      <c r="L5786" s="444">
        <f t="shared" ca="1" si="212"/>
        <v>-1.2572639540965138E+16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213"/>
        <v>-1.2572639540965138E+16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-52385998087354.742</v>
      </c>
      <c r="L5787" s="444">
        <f t="shared" ca="1" si="212"/>
        <v>-1.2625025539052492E+16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213"/>
        <v>-1.2625025539052492E+16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-52604273079385.383</v>
      </c>
      <c r="L5788" s="444">
        <f t="shared" ca="1" si="212"/>
        <v>-1.2677629812131878E+16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213"/>
        <v>-1.2677629812131878E+16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-52823457550549.492</v>
      </c>
      <c r="L5789" s="444">
        <f t="shared" ca="1" si="212"/>
        <v>-1.2730453269682428E+16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213"/>
        <v>-1.2730453269682428E+16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-53043555290343.453</v>
      </c>
      <c r="L5790" s="444">
        <f t="shared" ca="1" si="212"/>
        <v>-1.2783496824972772E+16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213"/>
        <v>-1.2783496824972772E+16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-53264570104053.219</v>
      </c>
      <c r="L5791" s="444">
        <f t="shared" ca="1" si="212"/>
        <v>-1.2836761395076826E+16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213"/>
        <v>-1.2836761395076826E+16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-53486505812820.109</v>
      </c>
      <c r="L5792" s="444">
        <f t="shared" ca="1" si="212"/>
        <v>-1.2890247900889646E+16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213"/>
        <v>-1.2890247900889646E+16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-53709366253706.859</v>
      </c>
      <c r="L5793" s="444">
        <f t="shared" ca="1" si="212"/>
        <v>-1.2943957267143352E+16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213"/>
        <v>-1.2943957267143352E+16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-53933155279763.969</v>
      </c>
      <c r="L5794" s="444">
        <f t="shared" ca="1" si="212"/>
        <v>-1.2997890422423116E+16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213"/>
        <v>-1.2997890422423116E+16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-54157876760096.313</v>
      </c>
      <c r="L5795" s="444">
        <f t="shared" ca="1" si="212"/>
        <v>-1.3052048299183212E+16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213"/>
        <v>-1.3052048299183212E+16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-54383534579930.047</v>
      </c>
      <c r="L5796" s="444">
        <f t="shared" ca="1" si="212"/>
        <v>-1.3106431833763142E+16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213"/>
        <v>-1.3106431833763142E+16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-54610132640679.758</v>
      </c>
      <c r="L5797" s="444">
        <f t="shared" ca="1" si="212"/>
        <v>-1.3161041966403822E+16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213"/>
        <v>-1.3161041966403822E+16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-54837674860015.922</v>
      </c>
      <c r="L5798" s="444">
        <f t="shared" ca="1" si="212"/>
        <v>-1.3215879641263838E+16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213"/>
        <v>-1.3215879641263838E+16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-55066165171932.656</v>
      </c>
      <c r="L5799" s="444">
        <f t="shared" ca="1" si="212"/>
        <v>-1.327094580643577E+16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213"/>
        <v>-1.327094580643577E+16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-55295607526815.711</v>
      </c>
      <c r="L5800" s="444">
        <f t="shared" ca="1" si="212"/>
        <v>-1.3326241413962586E+16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213"/>
        <v>-1.3326241413962586E+16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-55526005891510.773</v>
      </c>
      <c r="L5801" s="444">
        <f t="shared" ca="1" si="212"/>
        <v>-1.3381767419854096E+16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213"/>
        <v>-1.3381767419854096E+16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-55757364249392.063</v>
      </c>
      <c r="L5802" s="444">
        <f t="shared" ca="1" si="212"/>
        <v>-1.3437524784103488E+16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213"/>
        <v>-1.3437524784103488E+16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-55989686600431.203</v>
      </c>
      <c r="L5803" s="444">
        <f t="shared" ca="1" si="212"/>
        <v>-1.349351447070392E+16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213"/>
        <v>-1.349351447070392E+16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-56222976961266.336</v>
      </c>
      <c r="L5804" s="444">
        <f t="shared" ca="1" si="212"/>
        <v>-1.3549737447665186E+16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213"/>
        <v>-1.3549737447665186E+16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-56457239365271.609</v>
      </c>
      <c r="L5805" s="444">
        <f t="shared" ca="1" si="212"/>
        <v>-1.3606194687030458E+16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213"/>
        <v>-1.3606194687030458E+16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-56692477862626.906</v>
      </c>
      <c r="L5806" s="444">
        <f t="shared" ca="1" si="212"/>
        <v>-1.3662887164893084E+16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213"/>
        <v>-1.3662887164893084E+16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-56928696520387.852</v>
      </c>
      <c r="L5807" s="444">
        <f t="shared" ca="1" si="212"/>
        <v>-1.3719815861413472E+16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213"/>
        <v>-1.3719815861413472E+16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-57165899422556.133</v>
      </c>
      <c r="L5808" s="444">
        <f t="shared" ca="1" si="212"/>
        <v>-1.3776981760836028E+16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213"/>
        <v>-1.3776981760836028E+16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-57404090670150.117</v>
      </c>
      <c r="L5809" s="444">
        <f t="shared" ca="1" si="212"/>
        <v>-1.3834385851506178E+16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213"/>
        <v>-1.3834385851506178E+16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-57643274381275.742</v>
      </c>
      <c r="L5810" s="444">
        <f t="shared" ca="1" si="212"/>
        <v>-1.3892029125887454E+16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213"/>
        <v>-1.3892029125887454E+16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-57883454691197.727</v>
      </c>
      <c r="L5811" s="444">
        <f t="shared" ca="1" si="212"/>
        <v>-1.3949912580578652E+16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213"/>
        <v>-1.3949912580578652E+16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-58124635752411.047</v>
      </c>
      <c r="L5812" s="444">
        <f t="shared" ca="1" si="212"/>
        <v>-1.4008037216331064E+16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213"/>
        <v>-1.4008037216331064E+16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-58366821734712.766</v>
      </c>
      <c r="L5813" s="444">
        <f t="shared" ca="1" si="212"/>
        <v>-1.4066404038065776E+16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213"/>
        <v>-1.4066404038065776E+16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-58610016825274.07</v>
      </c>
      <c r="L5814" s="444">
        <f t="shared" ca="1" si="212"/>
        <v>-1.412501405489105E+16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213"/>
        <v>-1.412501405489105E+16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-58854225228712.711</v>
      </c>
      <c r="L5815" s="444">
        <f t="shared" ca="1" si="212"/>
        <v>-1.4183868280119762E+16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213"/>
        <v>-1.4183868280119762E+16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-59099451167165.672</v>
      </c>
      <c r="L5816" s="444">
        <f t="shared" ca="1" si="212"/>
        <v>-1.4242967731286928E+16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213"/>
        <v>-1.4242967731286928E+16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-59345698880362.195</v>
      </c>
      <c r="L5817" s="444">
        <f t="shared" ca="1" si="212"/>
        <v>-1.430231343016729E+16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213"/>
        <v>-1.430231343016729E+16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-59592972625697.039</v>
      </c>
      <c r="L5818" s="444">
        <f t="shared" ca="1" si="212"/>
        <v>-1.4361906402792988E+16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213"/>
        <v>-1.4361906402792988E+16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-59841276678304.117</v>
      </c>
      <c r="L5819" s="444">
        <f t="shared" ca="1" si="212"/>
        <v>-1.4421747679471292E+16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213"/>
        <v>-1.4421747679471292E+16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-60090615331130.383</v>
      </c>
      <c r="L5820" s="444">
        <f t="shared" ca="1" si="212"/>
        <v>-1.4481838294802422E+16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213"/>
        <v>-1.4481838294802422E+16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-60340992895010.094</v>
      </c>
      <c r="L5821" s="444">
        <f t="shared" ca="1" si="212"/>
        <v>-1.4542179287697432E+16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213"/>
        <v>-1.4542179287697432E+16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-60592413698739.297</v>
      </c>
      <c r="L5822" s="444">
        <f t="shared" ca="1" si="212"/>
        <v>-1.4602771701396172E+16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213"/>
        <v>-1.4602771701396172E+16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-60844882089150.719</v>
      </c>
      <c r="L5823" s="444">
        <f t="shared" ca="1" si="212"/>
        <v>-1.4663616583485322E+16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213"/>
        <v>-1.4663616583485322E+16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-61098402431188.844</v>
      </c>
      <c r="L5824" s="444">
        <f t="shared" ca="1" si="212"/>
        <v>-1.472471498591651E+16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213"/>
        <v>-1.472471498591651E+16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-61352979107985.445</v>
      </c>
      <c r="L5825" s="444">
        <f t="shared" ca="1" si="212"/>
        <v>-1.4786067965024496E+16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213"/>
        <v>-1.4786067965024496E+16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-61608616520935.398</v>
      </c>
      <c r="L5826" s="444">
        <f t="shared" ca="1" si="212"/>
        <v>-1.4847676581545432E+16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213"/>
        <v>-1.4847676581545432E+16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-61865319089772.633</v>
      </c>
      <c r="L5827" s="444">
        <f t="shared" ca="1" si="212"/>
        <v>-1.4909541900635204E+16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213"/>
        <v>-1.4909541900635204E+16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-62123091252646.68</v>
      </c>
      <c r="L5828" s="444">
        <f t="shared" ca="1" si="212"/>
        <v>-1.497166499188785E+16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213"/>
        <v>-1.497166499188785E+16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-62381937466199.367</v>
      </c>
      <c r="L5829" s="444">
        <f t="shared" ca="1" si="212"/>
        <v>-1.503404692935405E+16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213"/>
        <v>-1.503404692935405E+16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-62641862205641.875</v>
      </c>
      <c r="L5830" s="444">
        <f t="shared" ca="1" si="212"/>
        <v>-1.5096688791559692E+16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213"/>
        <v>-1.5096688791559692E+16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-62902869964832.047</v>
      </c>
      <c r="L5831" s="444">
        <f t="shared" ca="1" si="212"/>
        <v>-1.5159591661524524E+16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213"/>
        <v>-1.5159591661524524E+16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-63164965256352.188</v>
      </c>
      <c r="L5832" s="444">
        <f t="shared" ca="1" si="212"/>
        <v>-1.5222756626780876E+16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213"/>
        <v>-1.5222756626780876E+16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-63428152611586.984</v>
      </c>
      <c r="L5833" s="444">
        <f t="shared" ca="1" si="212"/>
        <v>-1.5286184779392462E+16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213"/>
        <v>-1.5286184779392462E+16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-63692436580801.93</v>
      </c>
      <c r="L5834" s="444">
        <f t="shared" ca="1" si="212"/>
        <v>-1.5349877215973264E+16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213"/>
        <v>-1.5349877215973264E+16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-63957821733221.922</v>
      </c>
      <c r="L5835" s="444">
        <f t="shared" ca="1" si="212"/>
        <v>-1.5413835037706486E+16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213"/>
        <v>-1.5413835037706486E+16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-64224312657110.367</v>
      </c>
      <c r="L5836" s="444">
        <f t="shared" ca="1" si="212"/>
        <v>-1.5478059350363596E+16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213"/>
        <v>-1.5478059350363596E+16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-64491913959848.305</v>
      </c>
      <c r="L5837" s="444">
        <f t="shared" ca="1" si="212"/>
        <v>-1.5542551264323444E+16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213"/>
        <v>-1.5542551264323444E+16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-64760630268014.344</v>
      </c>
      <c r="L5838" s="444">
        <f t="shared" ca="1" si="212"/>
        <v>-1.5607311894591458E+16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213"/>
        <v>-1.5607311894591458E+16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-65030466227464.398</v>
      </c>
      <c r="L5839" s="444">
        <f t="shared" ca="1" si="212"/>
        <v>-1.5672342360818922E+16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213"/>
        <v>-1.5672342360818922E+16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-65301426503412.172</v>
      </c>
      <c r="L5840" s="444">
        <f t="shared" ca="1" si="212"/>
        <v>-1.5737643787322334E+16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213"/>
        <v>-1.5737643787322334E+16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-65573515780509.719</v>
      </c>
      <c r="L5841" s="444">
        <f t="shared" ca="1" si="212"/>
        <v>-1.5803217303102844E+16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213"/>
        <v>-1.5803217303102844E+16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-65846738762928.516</v>
      </c>
      <c r="L5842" s="444">
        <f t="shared" ca="1" si="212"/>
        <v>-1.5869064041865772E+16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213"/>
        <v>-1.5869064041865772E+16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-66121100174440.719</v>
      </c>
      <c r="L5843" s="444">
        <f t="shared" ca="1" si="212"/>
        <v>-1.5935185142040212E+16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213"/>
        <v>-1.5935185142040212E+16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-66396604758500.883</v>
      </c>
      <c r="L5844" s="444">
        <f t="shared" ca="1" si="212"/>
        <v>-1.6001581746798712E+16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213"/>
        <v>-1.6001581746798712E+16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-66673257278327.961</v>
      </c>
      <c r="L5845" s="444">
        <f t="shared" ca="1" si="212"/>
        <v>-1.606825500407704E+16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213"/>
        <v>-1.606825500407704E+16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-66951062516987.656</v>
      </c>
      <c r="L5846" s="444">
        <f t="shared" ca="1" si="212"/>
        <v>-1.6135206066594028E+16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213"/>
        <v>-1.6135206066594028E+16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-67230025277475.117</v>
      </c>
      <c r="L5847" s="444">
        <f t="shared" ca="1" si="212"/>
        <v>-1.6202436091871504E+16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213"/>
        <v>-1.6202436091871504E+16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-67510150382797.93</v>
      </c>
      <c r="L5848" s="444">
        <f t="shared" ca="1" si="212"/>
        <v>-1.6269946242254302E+16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213"/>
        <v>-1.6269946242254302E+16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-67791442676059.586</v>
      </c>
      <c r="L5849" s="444">
        <f t="shared" ca="1" si="212"/>
        <v>-1.6337737684930362E+16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213"/>
        <v>-1.6337737684930362E+16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-68073907020543.172</v>
      </c>
      <c r="L5850" s="444">
        <f t="shared" ca="1" si="212"/>
        <v>-1.6405811591950906E+16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213"/>
        <v>-1.6405811591950906E+16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-68357548299795.43</v>
      </c>
      <c r="L5851" s="444">
        <f t="shared" ca="1" si="212"/>
        <v>-1.6474169140250702E+16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213"/>
        <v>-1.6474169140250702E+16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-68642371417711.258</v>
      </c>
      <c r="L5852" s="444">
        <f t="shared" ca="1" si="212"/>
        <v>-1.6542811511668414E+16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213"/>
        <v>-1.6542811511668414E+16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-68928381298618.391</v>
      </c>
      <c r="L5853" s="444">
        <f t="shared" ca="1" si="212"/>
        <v>-1.6611739892967032E+16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213"/>
        <v>-1.6611739892967032E+16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-69215582887362.625</v>
      </c>
      <c r="L5854" s="444">
        <f t="shared" ca="1" si="212"/>
        <v>-1.6680955475854394E+16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213"/>
        <v>-1.6680955475854394E+16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-69503981149393.305</v>
      </c>
      <c r="L5855" s="444">
        <f t="shared" ca="1" si="212"/>
        <v>-1.6750459457003788E+16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213"/>
        <v>-1.6750459457003788E+16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-69793581070849.117</v>
      </c>
      <c r="L5856" s="444">
        <f t="shared" ca="1" si="212"/>
        <v>-1.6820253038074638E+16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213"/>
        <v>-1.6820253038074638E+16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-70084387658644.32</v>
      </c>
      <c r="L5857" s="444">
        <f t="shared" ca="1" si="212"/>
        <v>-1.6890337425733282E+16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213"/>
        <v>-1.6890337425733282E+16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-70376405940555.344</v>
      </c>
      <c r="L5858" s="444">
        <f t="shared" ca="1" si="212"/>
        <v>-1.6960713831673838E+16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213"/>
        <v>-1.6960713831673838E+16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-70669640965307.656</v>
      </c>
      <c r="L5859" s="444">
        <f t="shared" ca="1" si="212"/>
        <v>-1.7031383472639146E+16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213"/>
        <v>-1.7031383472639146E+16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-70964097802663.109</v>
      </c>
      <c r="L5860" s="444">
        <f t="shared" ca="1" si="212"/>
        <v>-1.710234757044181E+16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213"/>
        <v>-1.710234757044181E+16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-71259781543507.547</v>
      </c>
      <c r="L5861" s="444">
        <f t="shared" ca="1" si="212"/>
        <v>-1.7173607351985318E+16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213"/>
        <v>-1.7173607351985318E+16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-71556697299938.828</v>
      </c>
      <c r="L5862" s="444">
        <f t="shared" ca="1" si="212"/>
        <v>-1.7245164049285256E+16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213"/>
        <v>-1.7245164049285256E+16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-71854850205355.234</v>
      </c>
      <c r="L5863" s="444">
        <f t="shared" ca="1" si="212"/>
        <v>-1.7317018899490612E+16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213"/>
        <v>-1.7317018899490612E+16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-72154245414544.219</v>
      </c>
      <c r="L5864" s="444">
        <f t="shared" ca="1" si="212"/>
        <v>-1.7389173144905156E+16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213"/>
        <v>-1.7389173144905156E+16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-72454888103771.484</v>
      </c>
      <c r="L5865" s="444">
        <f t="shared" ca="1" si="212"/>
        <v>-1.7461628033008928E+16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213"/>
        <v>-1.7461628033008928E+16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-72756783470870.531</v>
      </c>
      <c r="L5866" s="444">
        <f t="shared" ca="1" si="212"/>
        <v>-1.7534384816479798E+16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213"/>
        <v>-1.7534384816479798E+16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-73059936735332.484</v>
      </c>
      <c r="L5867" s="444">
        <f t="shared" ca="1" si="212"/>
        <v>-1.760744475321513E+16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213"/>
        <v>-1.760744475321513E+16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-73364353138396.375</v>
      </c>
      <c r="L5868" s="444">
        <f t="shared" ca="1" si="212"/>
        <v>-1.7680809106353526E+16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213"/>
        <v>-1.7680809106353526E+16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-73670037943139.688</v>
      </c>
      <c r="L5869" s="444">
        <f t="shared" ca="1" si="212"/>
        <v>-1.7754479144296666E+16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213"/>
        <v>-1.7754479144296666E+16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-73976996434569.438</v>
      </c>
      <c r="L5870" s="444">
        <f t="shared" ca="1" si="212"/>
        <v>-1.7828456140731236E+16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213"/>
        <v>-1.7828456140731236E+16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-74285233919713.469</v>
      </c>
      <c r="L5871" s="444">
        <f t="shared" ca="1" si="212"/>
        <v>-1.790274137465095E+16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213"/>
        <v>-1.790274137465095E+16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-74594755727712.297</v>
      </c>
      <c r="L5872" s="444">
        <f t="shared" ca="1" si="212"/>
        <v>-1.7977336130378662E+16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213"/>
        <v>-1.7977336130378662E+16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-74905567209911.094</v>
      </c>
      <c r="L5873" s="444">
        <f t="shared" ref="L5873:L6127" ca="1" si="217">I5873-J5873+K5873</f>
        <v>-1.8052241697588572E+16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18">L5873</f>
        <v>-1.8052241697588572E+16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-75217673739952.375</v>
      </c>
      <c r="L5874" s="444">
        <f t="shared" ca="1" si="217"/>
        <v>-1.8127459371328524E+16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18"/>
        <v>-1.8127459371328524E+16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-75531080713868.844</v>
      </c>
      <c r="L5875" s="444">
        <f t="shared" ca="1" si="217"/>
        <v>-1.8202990452042392E+16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18"/>
        <v>-1.8202990452042392E+16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-75845793550176.625</v>
      </c>
      <c r="L5876" s="444">
        <f t="shared" ca="1" si="217"/>
        <v>-1.8278836245592568E+16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18"/>
        <v>-1.8278836245592568E+16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-76161817689969.031</v>
      </c>
      <c r="L5877" s="444">
        <f t="shared" ca="1" si="217"/>
        <v>-1.8354998063282536E+16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18"/>
        <v>-1.8354998063282536E+16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-76479158597010.563</v>
      </c>
      <c r="L5878" s="444">
        <f t="shared" ca="1" si="217"/>
        <v>-1.8431477221879548E+16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18"/>
        <v>-1.8431477221879548E+16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-76797821757831.453</v>
      </c>
      <c r="L5879" s="444">
        <f t="shared" ca="1" si="217"/>
        <v>-1.850827504363738E+16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18"/>
        <v>-1.850827504363738E+16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-77117812681822.422</v>
      </c>
      <c r="L5880" s="444">
        <f t="shared" ca="1" si="217"/>
        <v>-1.8585392856319204E+16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18"/>
        <v>-1.8585392856319204E+16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-77439136901330.016</v>
      </c>
      <c r="L5881" s="444">
        <f t="shared" ca="1" si="217"/>
        <v>-1.8662831993220536E+16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18"/>
        <v>-1.8662831993220536E+16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-77761799971752.234</v>
      </c>
      <c r="L5882" s="444">
        <f t="shared" ca="1" si="217"/>
        <v>-1.8740593793192288E+16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18"/>
        <v>-1.8740593793192288E+16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-78085807471634.531</v>
      </c>
      <c r="L5883" s="444">
        <f t="shared" ca="1" si="217"/>
        <v>-1.8818679600663924E+16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18"/>
        <v>-1.8818679600663924E+16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-78411165002766.344</v>
      </c>
      <c r="L5884" s="444">
        <f t="shared" ca="1" si="217"/>
        <v>-1.8897090765666692E+16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18"/>
        <v>-1.8897090765666692E+16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-78737878190277.875</v>
      </c>
      <c r="L5885" s="444">
        <f t="shared" ca="1" si="217"/>
        <v>-1.8975828643856968E+16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18"/>
        <v>-1.8975828643856968E+16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-79065952682737.359</v>
      </c>
      <c r="L5886" s="444">
        <f t="shared" ca="1" si="217"/>
        <v>-1.9054894596539704E+16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18"/>
        <v>-1.9054894596539704E+16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-79395394152248.766</v>
      </c>
      <c r="L5887" s="444">
        <f t="shared" ca="1" si="217"/>
        <v>-1.9134289990691952E+16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18"/>
        <v>-1.9134289990691952E+16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-79726208294549.797</v>
      </c>
      <c r="L5888" s="444">
        <f t="shared" ca="1" si="217"/>
        <v>-1.92140161989865E+16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18"/>
        <v>-1.92140161989865E+16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-80058400829110.422</v>
      </c>
      <c r="L5889" s="444">
        <f t="shared" ca="1" si="217"/>
        <v>-1.9294074599815612E+16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18"/>
        <v>-1.9294074599815612E+16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-80391977499231.719</v>
      </c>
      <c r="L5890" s="444">
        <f t="shared" ca="1" si="217"/>
        <v>-1.9374466577314844E+16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18"/>
        <v>-1.9374466577314844E+16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-80726944072145.188</v>
      </c>
      <c r="L5891" s="444">
        <f t="shared" ca="1" si="217"/>
        <v>-1.9455193521386988E+16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18"/>
        <v>-1.9455193521386988E+16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-81063306339112.453</v>
      </c>
      <c r="L5892" s="444">
        <f t="shared" ca="1" si="217"/>
        <v>-1.95362568277261E+16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18"/>
        <v>-1.95362568277261E+16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-81401070115525.422</v>
      </c>
      <c r="L5893" s="444">
        <f t="shared" ca="1" si="217"/>
        <v>-1.9617657897841624E+16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18"/>
        <v>-1.9617657897841624E+16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-81740241241006.766</v>
      </c>
      <c r="L5894" s="444">
        <f t="shared" ca="1" si="217"/>
        <v>-1.9699398139082632E+16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18"/>
        <v>-1.9699398139082632E+16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-82080825579510.969</v>
      </c>
      <c r="L5895" s="444">
        <f t="shared" ca="1" si="217"/>
        <v>-1.9781478964662144E+16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18"/>
        <v>-1.9781478964662144E+16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-82422829019425.594</v>
      </c>
      <c r="L5896" s="444">
        <f t="shared" ca="1" si="217"/>
        <v>-1.9863901793681568E+16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18"/>
        <v>-1.9863901793681568E+16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-82766257473673.203</v>
      </c>
      <c r="L5897" s="444">
        <f t="shared" ca="1" si="217"/>
        <v>-1.994666805115524E+16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18"/>
        <v>-1.994666805115524E+16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-83111116879813.5</v>
      </c>
      <c r="L5898" s="444">
        <f t="shared" ca="1" si="217"/>
        <v>-2.0029779168035052E+16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18"/>
        <v>-2.0029779168035052E+16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-83457413200146.047</v>
      </c>
      <c r="L5899" s="444">
        <f t="shared" ca="1" si="217"/>
        <v>-2.01132365812352E+16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18"/>
        <v>-2.01132365812352E+16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-83805152421813.328</v>
      </c>
      <c r="L5900" s="444">
        <f t="shared" ca="1" si="217"/>
        <v>-2.0197041733657012E+16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18"/>
        <v>-2.0197041733657012E+16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-84154340556904.219</v>
      </c>
      <c r="L5901" s="444">
        <f t="shared" ca="1" si="217"/>
        <v>-2.0281196074213916E+16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18"/>
        <v>-2.0281196074213916E+16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-84504983642557.984</v>
      </c>
      <c r="L5902" s="444">
        <f t="shared" ca="1" si="217"/>
        <v>-2.0365701057856472E+16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18"/>
        <v>-2.0365701057856472E+16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-84857087741068.625</v>
      </c>
      <c r="L5903" s="444">
        <f t="shared" ca="1" si="217"/>
        <v>-2.045055814559754E+16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18"/>
        <v>-2.045055814559754E+16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-85210658939989.75</v>
      </c>
      <c r="L5904" s="444">
        <f t="shared" ca="1" si="217"/>
        <v>-2.0535768804537528E+16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18"/>
        <v>-2.0535768804537528E+16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-85565703352239.703</v>
      </c>
      <c r="L5905" s="444">
        <f t="shared" ca="1" si="217"/>
        <v>-2.0621334507889768E+16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18"/>
        <v>-2.0621334507889768E+16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-85922227116207.359</v>
      </c>
      <c r="L5906" s="444">
        <f t="shared" ca="1" si="217"/>
        <v>-2.0707256735005976E+16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18"/>
        <v>-2.0707256735005976E+16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-86280236395858.234</v>
      </c>
      <c r="L5907" s="444">
        <f t="shared" ca="1" si="217"/>
        <v>-2.0793536971401836E+16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18"/>
        <v>-2.0793536971401836E+16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-86639737380840.984</v>
      </c>
      <c r="L5908" s="444">
        <f t="shared" ca="1" si="217"/>
        <v>-2.0880176708782676E+16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18"/>
        <v>-2.0880176708782676E+16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-87000736286594.484</v>
      </c>
      <c r="L5909" s="444">
        <f t="shared" ca="1" si="217"/>
        <v>-2.0967177445069272E+16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18"/>
        <v>-2.0967177445069272E+16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-87363239354455.297</v>
      </c>
      <c r="L5910" s="444">
        <f t="shared" ca="1" si="217"/>
        <v>-2.1054540684423728E+16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18"/>
        <v>-2.1054540684423728E+16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-87727252851765.531</v>
      </c>
      <c r="L5911" s="444">
        <f t="shared" ca="1" si="217"/>
        <v>-2.1142267937275492E+16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18"/>
        <v>-2.1142267937275492E+16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-88092783071981.219</v>
      </c>
      <c r="L5912" s="444">
        <f t="shared" ca="1" si="217"/>
        <v>-2.1230360720347472E+16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18"/>
        <v>-2.1230360720347472E+16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-88459836334781.125</v>
      </c>
      <c r="L5913" s="444">
        <f t="shared" ca="1" si="217"/>
        <v>-2.1318820556682252E+16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18"/>
        <v>-2.1318820556682252E+16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-88828418986176.047</v>
      </c>
      <c r="L5914" s="444">
        <f t="shared" ca="1" si="217"/>
        <v>-2.1407648975668428E+16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18"/>
        <v>-2.1407648975668428E+16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-89198537398618.453</v>
      </c>
      <c r="L5915" s="444">
        <f t="shared" ca="1" si="217"/>
        <v>-2.1496847513067048E+16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18"/>
        <v>-2.1496847513067048E+16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-89570197971112.703</v>
      </c>
      <c r="L5916" s="444">
        <f t="shared" ca="1" si="217"/>
        <v>-2.158641771103816E+16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18"/>
        <v>-2.158641771103816E+16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-89943407129325.672</v>
      </c>
      <c r="L5917" s="444">
        <f t="shared" ca="1" si="217"/>
        <v>-2.1676361118167484E+16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18"/>
        <v>-2.1676361118167484E+16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-90318171325697.844</v>
      </c>
      <c r="L5918" s="444">
        <f t="shared" ca="1" si="217"/>
        <v>-2.176667928949318E+16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18"/>
        <v>-2.176667928949318E+16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-90694497039554.922</v>
      </c>
      <c r="L5919" s="444">
        <f t="shared" ca="1" si="217"/>
        <v>-2.1857373786532736E+16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18"/>
        <v>-2.1857373786532736E+16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-91072390777219.734</v>
      </c>
      <c r="L5920" s="444">
        <f t="shared" ca="1" si="217"/>
        <v>-2.1948446177309956E+16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18"/>
        <v>-2.1948446177309956E+16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-91451859072124.813</v>
      </c>
      <c r="L5921" s="444">
        <f t="shared" ca="1" si="217"/>
        <v>-2.203989803638208E+16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18"/>
        <v>-2.203989803638208E+16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-91832908484925.328</v>
      </c>
      <c r="L5922" s="444">
        <f t="shared" ca="1" si="217"/>
        <v>-2.2131730944867004E+16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18"/>
        <v>-2.2131730944867004E+16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-92215545603612.516</v>
      </c>
      <c r="L5923" s="444">
        <f t="shared" ca="1" si="217"/>
        <v>-2.2223946490470616E+16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18"/>
        <v>-2.2223946490470616E+16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-92599777043627.563</v>
      </c>
      <c r="L5924" s="444">
        <f t="shared" ca="1" si="217"/>
        <v>-2.2316546267514244E+16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18"/>
        <v>-2.2316546267514244E+16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-92985609447976.016</v>
      </c>
      <c r="L5925" s="444">
        <f t="shared" ca="1" si="217"/>
        <v>-2.240953187696222E+16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18"/>
        <v>-2.240953187696222E+16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-93373049487342.578</v>
      </c>
      <c r="L5926" s="444">
        <f t="shared" ca="1" si="217"/>
        <v>-2.2502904926449564E+16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18"/>
        <v>-2.2502904926449564E+16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-93762103860206.516</v>
      </c>
      <c r="L5927" s="444">
        <f t="shared" ca="1" si="217"/>
        <v>-2.2596667030309772E+16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18"/>
        <v>-2.2596667030309772E+16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-94152779292957.375</v>
      </c>
      <c r="L5928" s="444">
        <f t="shared" ca="1" si="217"/>
        <v>-2.2690819809602728E+16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18"/>
        <v>-2.2690819809602728E+16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-94545082540011.359</v>
      </c>
      <c r="L5929" s="444">
        <f t="shared" ca="1" si="217"/>
        <v>-2.278536489214274E+16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18"/>
        <v>-2.278536489214274E+16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-94939020383928.078</v>
      </c>
      <c r="L5930" s="444">
        <f t="shared" ca="1" si="217"/>
        <v>-2.2880303912526668E+16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18"/>
        <v>-2.2880303912526668E+16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-95334599635527.781</v>
      </c>
      <c r="L5931" s="444">
        <f t="shared" ca="1" si="217"/>
        <v>-2.2975638512162196E+16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18"/>
        <v>-2.2975638512162196E+16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-95731827134009.156</v>
      </c>
      <c r="L5932" s="444">
        <f t="shared" ca="1" si="217"/>
        <v>-2.3071370339296204E+16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18"/>
        <v>-2.3071370339296204E+16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-96130709747067.516</v>
      </c>
      <c r="L5933" s="444">
        <f t="shared" ca="1" si="217"/>
        <v>-2.3167501049043272E+16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18"/>
        <v>-2.3167501049043272E+16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-96531254371013.625</v>
      </c>
      <c r="L5934" s="444">
        <f t="shared" ca="1" si="217"/>
        <v>-2.3264032303414284E+16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18"/>
        <v>-2.3264032303414284E+16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-96933467930892.844</v>
      </c>
      <c r="L5935" s="444">
        <f t="shared" ca="1" si="217"/>
        <v>-2.3360965771345176E+16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18"/>
        <v>-2.3360965771345176E+16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-97337357380604.906</v>
      </c>
      <c r="L5936" s="444">
        <f t="shared" ca="1" si="217"/>
        <v>-2.345830312872578E+16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18"/>
        <v>-2.345830312872578E+16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-97742929703024.078</v>
      </c>
      <c r="L5937" s="444">
        <f t="shared" ca="1" si="217"/>
        <v>-2.3556046058428804E+16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18"/>
        <v>-2.3556046058428804E+16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-98150191910120.016</v>
      </c>
      <c r="L5938" s="444">
        <f t="shared" ca="1" si="217"/>
        <v>-2.3654196250338924E+16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18"/>
        <v>-2.3654196250338924E+16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-98559151043078.844</v>
      </c>
      <c r="L5939" s="444">
        <f t="shared" ca="1" si="217"/>
        <v>-2.3752755401382004E+16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18"/>
        <v>-2.3752755401382004E+16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-98969814172425.016</v>
      </c>
      <c r="L5940" s="444">
        <f t="shared" ca="1" si="217"/>
        <v>-2.3851725215554428E+16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18"/>
        <v>-2.3851725215554428E+16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-99382188398143.453</v>
      </c>
      <c r="L5941" s="444">
        <f t="shared" ca="1" si="217"/>
        <v>-2.3951107403952572E+16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18"/>
        <v>-2.3951107403952572E+16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-99796280849802.375</v>
      </c>
      <c r="L5942" s="444">
        <f t="shared" ca="1" si="217"/>
        <v>-2.4050903684802376E+16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18"/>
        <v>-2.4050903684802376E+16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-100212098686676.56</v>
      </c>
      <c r="L5943" s="444">
        <f t="shared" ca="1" si="217"/>
        <v>-2.4151115783489052E+16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18"/>
        <v>-2.4151115783489052E+16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-100629649097871.05</v>
      </c>
      <c r="L5944" s="444">
        <f t="shared" ca="1" si="217"/>
        <v>-2.4251745432586924E+16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18"/>
        <v>-2.4251745432586924E+16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-101048939302445.52</v>
      </c>
      <c r="L5945" s="444">
        <f t="shared" ca="1" si="217"/>
        <v>-2.4352794371889368E+16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18"/>
        <v>-2.4352794371889368E+16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-101469976549539.03</v>
      </c>
      <c r="L5946" s="444">
        <f t="shared" ca="1" si="217"/>
        <v>-2.4454264348438908E+16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18"/>
        <v>-2.4454264348438908E+16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-101892768118495.45</v>
      </c>
      <c r="L5947" s="444">
        <f t="shared" ca="1" si="217"/>
        <v>-2.4556157116557404E+16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18"/>
        <v>-2.4556157116557404E+16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-102317321318989.19</v>
      </c>
      <c r="L5948" s="444">
        <f t="shared" ca="1" si="217"/>
        <v>-2.4658474437876392E+16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18"/>
        <v>-2.4658474437876392E+16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-102743643491151.63</v>
      </c>
      <c r="L5949" s="444">
        <f t="shared" ca="1" si="217"/>
        <v>-2.4761218081367544E+16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18"/>
        <v>-2.4761218081367544E+16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-103171742005698.09</v>
      </c>
      <c r="L5950" s="444">
        <f t="shared" ca="1" si="217"/>
        <v>-2.4864389823373244E+16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18"/>
        <v>-2.4864389823373244E+16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-103601624264055.19</v>
      </c>
      <c r="L5951" s="444">
        <f t="shared" ca="1" si="217"/>
        <v>-2.49679914476373E+16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18"/>
        <v>-2.49679914476373E+16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-104033297698488.75</v>
      </c>
      <c r="L5952" s="444">
        <f t="shared" ca="1" si="217"/>
        <v>-2.5072024745335788E+16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18"/>
        <v>-2.5072024745335788E+16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-104466769772232.45</v>
      </c>
      <c r="L5953" s="444">
        <f t="shared" ca="1" si="217"/>
        <v>-2.517649151510802E+16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18"/>
        <v>-2.517649151510802E+16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-104902047979616.75</v>
      </c>
      <c r="L5954" s="444">
        <f t="shared" ca="1" si="217"/>
        <v>-2.5281393563087636E+16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18"/>
        <v>-2.5281393563087636E+16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-105339139846198.48</v>
      </c>
      <c r="L5955" s="444">
        <f t="shared" ca="1" si="217"/>
        <v>-2.5386732702933836E+16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18"/>
        <v>-2.5386732702933836E+16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-105778052928890.98</v>
      </c>
      <c r="L5956" s="444">
        <f t="shared" ca="1" si="217"/>
        <v>-2.5492510755862728E+16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18"/>
        <v>-2.5492510755862728E+16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-106218794816094.7</v>
      </c>
      <c r="L5957" s="444">
        <f t="shared" ca="1" si="217"/>
        <v>-2.5598729550678824E+16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18"/>
        <v>-2.5598729550678824E+16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-106661373127828.44</v>
      </c>
      <c r="L5958" s="444">
        <f t="shared" ca="1" si="217"/>
        <v>-2.5705390923806652E+16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18"/>
        <v>-2.5705390923806652E+16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-107105795515861.05</v>
      </c>
      <c r="L5959" s="444">
        <f t="shared" ca="1" si="217"/>
        <v>-2.5812496719322512E+16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18"/>
        <v>-2.5812496719322512E+16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-107552069663843.8</v>
      </c>
      <c r="L5960" s="444">
        <f t="shared" ca="1" si="217"/>
        <v>-2.5920048788986356E+16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18"/>
        <v>-2.5920048788986356E+16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-108000203287443.16</v>
      </c>
      <c r="L5961" s="444">
        <f t="shared" ca="1" si="217"/>
        <v>-2.60280489922738E+16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18"/>
        <v>-2.60280489922738E+16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-108450204134474.17</v>
      </c>
      <c r="L5962" s="444">
        <f t="shared" ca="1" si="217"/>
        <v>-2.6136499196408276E+16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18"/>
        <v>-2.6136499196408276E+16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-108902079985034.48</v>
      </c>
      <c r="L5963" s="444">
        <f t="shared" ca="1" si="217"/>
        <v>-2.6245401276393312E+16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18"/>
        <v>-2.6245401276393312E+16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-109355838651638.8</v>
      </c>
      <c r="L5964" s="444">
        <f t="shared" ca="1" si="217"/>
        <v>-2.6354757115044952E+16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18"/>
        <v>-2.6354757115044952E+16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-109811487979353.97</v>
      </c>
      <c r="L5965" s="444">
        <f t="shared" ca="1" si="217"/>
        <v>-2.6464568603024304E+16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18"/>
        <v>-2.6464568603024304E+16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-110269035845934.59</v>
      </c>
      <c r="L5966" s="444">
        <f t="shared" ca="1" si="217"/>
        <v>-2.657483763887024E+16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18"/>
        <v>-2.657483763887024E+16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-110728490161959.33</v>
      </c>
      <c r="L5967" s="444">
        <f t="shared" ca="1" si="217"/>
        <v>-2.66855661290322E+16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18"/>
        <v>-2.66855661290322E+16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-111189858870967.5</v>
      </c>
      <c r="L5968" s="444">
        <f t="shared" ca="1" si="217"/>
        <v>-2.6796755987903168E+16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18"/>
        <v>-2.6796755987903168E+16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-111653149949596.53</v>
      </c>
      <c r="L5969" s="444">
        <f t="shared" ca="1" si="217"/>
        <v>-2.6908409137852764E+16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18"/>
        <v>-2.6908409137852764E+16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-112118371407719.84</v>
      </c>
      <c r="L5970" s="444">
        <f t="shared" ca="1" si="217"/>
        <v>-2.7020527509260484E+16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18"/>
        <v>-2.7020527509260484E+16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-112585531288585.34</v>
      </c>
      <c r="L5971" s="444">
        <f t="shared" ca="1" si="217"/>
        <v>-2.7133113040549068E+16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18"/>
        <v>-2.7133113040549068E+16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-113054637668954.45</v>
      </c>
      <c r="L5972" s="444">
        <f t="shared" ca="1" si="217"/>
        <v>-2.7246167678218024E+16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18"/>
        <v>-2.7246167678218024E+16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-113525698659241.77</v>
      </c>
      <c r="L5973" s="444">
        <f t="shared" ca="1" si="217"/>
        <v>-2.7359693376877264E+16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18"/>
        <v>-2.7359693376877264E+16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-113998722403655.27</v>
      </c>
      <c r="L5974" s="444">
        <f t="shared" ca="1" si="217"/>
        <v>-2.747369209928092E+16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18"/>
        <v>-2.747369209928092E+16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-114473717080337.17</v>
      </c>
      <c r="L5975" s="444">
        <f t="shared" ca="1" si="217"/>
        <v>-2.7588165816361256E+16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18"/>
        <v>-2.7588165816361256E+16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-114950690901505.23</v>
      </c>
      <c r="L5976" s="444">
        <f t="shared" ca="1" si="217"/>
        <v>-2.770311650726276E+16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18"/>
        <v>-2.770311650726276E+16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-115429652113594.83</v>
      </c>
      <c r="L5977" s="444">
        <f t="shared" ca="1" si="217"/>
        <v>-2.7818546159376356E+16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18"/>
        <v>-2.7818546159376356E+16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-115910608997401.48</v>
      </c>
      <c r="L5978" s="444">
        <f t="shared" ca="1" si="217"/>
        <v>-2.7934456768373756E+16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18"/>
        <v>-2.7934456768373756E+16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-116393569868223.98</v>
      </c>
      <c r="L5979" s="444">
        <f t="shared" ca="1" si="217"/>
        <v>-2.805085033824198E+16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18"/>
        <v>-2.805085033824198E+16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-116878543076008.25</v>
      </c>
      <c r="L5980" s="444">
        <f t="shared" ca="1" si="217"/>
        <v>-2.8167728881317988E+16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18"/>
        <v>-2.8167728881317988E+16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-117365537005491.61</v>
      </c>
      <c r="L5981" s="444">
        <f t="shared" ca="1" si="217"/>
        <v>-2.828509441832348E+16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18"/>
        <v>-2.828509441832348E+16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-117854560076347.84</v>
      </c>
      <c r="L5982" s="444">
        <f t="shared" ca="1" si="217"/>
        <v>-2.8402948978399828E+16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18"/>
        <v>-2.8402948978399828E+16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-118345620743332.61</v>
      </c>
      <c r="L5983" s="444">
        <f t="shared" ca="1" si="217"/>
        <v>-2.852129459914316E+16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18"/>
        <v>-2.852129459914316E+16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-118838727496429.83</v>
      </c>
      <c r="L5984" s="444">
        <f t="shared" ca="1" si="217"/>
        <v>-2.8640133326639588E+16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18"/>
        <v>-2.8640133326639588E+16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-119333888860998.28</v>
      </c>
      <c r="L5985" s="444">
        <f t="shared" ca="1" si="217"/>
        <v>-2.8759467215500588E+16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18"/>
        <v>-2.8759467215500588E+16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-119831113397919.11</v>
      </c>
      <c r="L5986" s="444">
        <f t="shared" ca="1" si="217"/>
        <v>-2.8879298328898508E+16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18"/>
        <v>-2.8879298328898508E+16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-120330409703743.77</v>
      </c>
      <c r="L5987" s="444">
        <f t="shared" ca="1" si="217"/>
        <v>-2.8999628738602252E+16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18"/>
        <v>-2.8999628738602252E+16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-120831786410842.73</v>
      </c>
      <c r="L5988" s="444">
        <f t="shared" ca="1" si="217"/>
        <v>-2.9120460525013096E+16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18"/>
        <v>-2.9120460525013096E+16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-121335252187554.56</v>
      </c>
      <c r="L5989" s="444">
        <f t="shared" ca="1" si="217"/>
        <v>-2.9241795777200652E+16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18"/>
        <v>-2.9241795777200652E+16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-121840815738336.05</v>
      </c>
      <c r="L5990" s="444">
        <f t="shared" ca="1" si="217"/>
        <v>-2.9363636592938988E+16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18"/>
        <v>-2.9363636592938988E+16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-122348485803912.45</v>
      </c>
      <c r="L5991" s="444">
        <f t="shared" ca="1" si="217"/>
        <v>-2.94859850787429E+16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18"/>
        <v>-2.94859850787429E+16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-122858271161428.77</v>
      </c>
      <c r="L5992" s="444">
        <f t="shared" ca="1" si="217"/>
        <v>-2.9608843349904328E+16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18"/>
        <v>-2.9608843349904328E+16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-123370180624601.36</v>
      </c>
      <c r="L5993" s="444">
        <f t="shared" ca="1" si="217"/>
        <v>-2.9732213530528928E+16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18"/>
        <v>-2.9732213530528928E+16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-123884223043870.53</v>
      </c>
      <c r="L5994" s="444">
        <f t="shared" ca="1" si="217"/>
        <v>-2.98560977535728E+16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18"/>
        <v>-2.98560977535728E+16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-124400407306553.33</v>
      </c>
      <c r="L5995" s="444">
        <f t="shared" ca="1" si="217"/>
        <v>-2.9980498160879352E+16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18"/>
        <v>-2.9980498160879352E+16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-124918742336997.28</v>
      </c>
      <c r="L5996" s="444">
        <f t="shared" ca="1" si="217"/>
        <v>-3.0105416903216348E+16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18"/>
        <v>-3.0105416903216348E+16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-125439237096734.78</v>
      </c>
      <c r="L5997" s="444">
        <f t="shared" ca="1" si="217"/>
        <v>-3.0230856140313084E+16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18"/>
        <v>-3.0230856140313084E+16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-125961900584637.84</v>
      </c>
      <c r="L5998" s="444">
        <f t="shared" ca="1" si="217"/>
        <v>-3.035681804089772E+16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18"/>
        <v>-3.035681804089772E+16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-126486741837073.83</v>
      </c>
      <c r="L5999" s="444">
        <f t="shared" ca="1" si="217"/>
        <v>-3.0483304782734792E+16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18"/>
        <v>-3.0483304782734792E+16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-127013769928061.64</v>
      </c>
      <c r="L6000" s="444">
        <f t="shared" ca="1" si="217"/>
        <v>-3.0610318552662852E+16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18"/>
        <v>-3.0610318552662852E+16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-127542993969428.53</v>
      </c>
      <c r="L6001" s="444">
        <f t="shared" ca="1" si="217"/>
        <v>-3.073786154663228E+16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18"/>
        <v>-3.073786154663228E+16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-128074423110967.84</v>
      </c>
      <c r="L6002" s="444">
        <f t="shared" ca="1" si="217"/>
        <v>-3.0865935969743248E+16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18"/>
        <v>-3.0865935969743248E+16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-128608066540596.86</v>
      </c>
      <c r="L6003" s="444">
        <f t="shared" ca="1" si="217"/>
        <v>-3.0994544036283844E+16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18"/>
        <v>-3.0994544036283844E+16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-129143933484516.02</v>
      </c>
      <c r="L6004" s="444">
        <f t="shared" ca="1" si="217"/>
        <v>-3.112368796976836E+16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18"/>
        <v>-3.112368796976836E+16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-129682033207368.17</v>
      </c>
      <c r="L6005" s="444">
        <f t="shared" ca="1" si="217"/>
        <v>-3.1253370002975728E+16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18"/>
        <v>-3.1253370002975728E+16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-130222375012398.86</v>
      </c>
      <c r="L6006" s="444">
        <f t="shared" ca="1" si="217"/>
        <v>-3.1383592377988128E+16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18"/>
        <v>-3.1383592377988128E+16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-130764968241617.2</v>
      </c>
      <c r="L6007" s="444">
        <f t="shared" ca="1" si="217"/>
        <v>-3.1514357346229744E+16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18"/>
        <v>-3.1514357346229744E+16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-131309822275957.27</v>
      </c>
      <c r="L6008" s="444">
        <f t="shared" ca="1" si="217"/>
        <v>-3.16456671685057E+16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18"/>
        <v>-3.16456671685057E+16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-131856946535440.42</v>
      </c>
      <c r="L6009" s="444">
        <f t="shared" ca="1" si="217"/>
        <v>-3.177752411504114E+16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18"/>
        <v>-3.177752411504114E+16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-132406350479338.08</v>
      </c>
      <c r="L6010" s="444">
        <f t="shared" ca="1" si="217"/>
        <v>-3.190993046552048E+16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18"/>
        <v>-3.190993046552048E+16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-132958043606335.33</v>
      </c>
      <c r="L6011" s="444">
        <f t="shared" ca="1" si="217"/>
        <v>-3.2042888509126816E+16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18"/>
        <v>-3.2042888509126816E+16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-133512035454695.08</v>
      </c>
      <c r="L6012" s="444">
        <f t="shared" ca="1" si="217"/>
        <v>-3.2176400544581512E+16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18"/>
        <v>-3.2176400544581512E+16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-134068335602422.98</v>
      </c>
      <c r="L6013" s="444">
        <f t="shared" ca="1" si="217"/>
        <v>-3.2310468880183936E+16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18"/>
        <v>-3.2310468880183936E+16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-134626953667433.06</v>
      </c>
      <c r="L6014" s="444">
        <f t="shared" ca="1" si="217"/>
        <v>-3.2445095833851368E+16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18"/>
        <v>-3.2445095833851368E+16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-135187899307714.03</v>
      </c>
      <c r="L6015" s="444">
        <f t="shared" ca="1" si="217"/>
        <v>-3.2580283733159084E+16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18"/>
        <v>-3.2580283733159084E+16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-135751182221496.19</v>
      </c>
      <c r="L6016" s="444">
        <f t="shared" ca="1" si="217"/>
        <v>-3.271603491538058E+16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18"/>
        <v>-3.271603491538058E+16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-136316812147419.08</v>
      </c>
      <c r="L6017" s="444">
        <f t="shared" ca="1" si="217"/>
        <v>-3.2852351727528E+16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18"/>
        <v>-3.2852351727528E+16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-136884798864700</v>
      </c>
      <c r="L6018" s="444">
        <f t="shared" ca="1" si="217"/>
        <v>-3.29892365263927E+16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18"/>
        <v>-3.29892365263927E+16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-137455152193302.94</v>
      </c>
      <c r="L6019" s="444">
        <f t="shared" ca="1" si="217"/>
        <v>-3.3126691678586004E+16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18"/>
        <v>-3.3126691678586004E+16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-138027881994108.34</v>
      </c>
      <c r="L6020" s="444">
        <f t="shared" ca="1" si="217"/>
        <v>-3.3264719560580112E+16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18"/>
        <v>-3.3264719560580112E+16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-138602998169083.8</v>
      </c>
      <c r="L6021" s="444">
        <f t="shared" ca="1" si="217"/>
        <v>-3.3403322558749196E+16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18"/>
        <v>-3.3403322558749196E+16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-139180510661454.98</v>
      </c>
      <c r="L6022" s="444">
        <f t="shared" ca="1" si="217"/>
        <v>-3.3542503069410652E+16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18"/>
        <v>-3.3542503069410652E+16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-139760429455877.7</v>
      </c>
      <c r="L6023" s="444">
        <f t="shared" ca="1" si="217"/>
        <v>-3.3682263498866528E+16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18"/>
        <v>-3.3682263498866528E+16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-140342764578610.53</v>
      </c>
      <c r="L6024" s="444">
        <f t="shared" ca="1" si="217"/>
        <v>-3.382260626344514E+16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18"/>
        <v>-3.382260626344514E+16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-140927526097688.06</v>
      </c>
      <c r="L6025" s="444">
        <f t="shared" ca="1" si="217"/>
        <v>-3.3963533789542828E+16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18"/>
        <v>-3.3963533789542828E+16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-141514724123095.13</v>
      </c>
      <c r="L6026" s="444">
        <f t="shared" ca="1" si="217"/>
        <v>-3.4105048513665924E+16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18"/>
        <v>-3.4105048513665924E+16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-142104368806941.38</v>
      </c>
      <c r="L6027" s="444">
        <f t="shared" ca="1" si="217"/>
        <v>-3.4247152882472864E+16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18"/>
        <v>-3.4247152882472864E+16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-142696470343636.91</v>
      </c>
      <c r="L6028" s="444">
        <f t="shared" ca="1" si="217"/>
        <v>-3.43898493528165E+16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18"/>
        <v>-3.43898493528165E+16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-143291038970068.72</v>
      </c>
      <c r="L6029" s="444">
        <f t="shared" ca="1" si="217"/>
        <v>-3.4533140391786568E+16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18"/>
        <v>-3.4533140391786568E+16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-143888084965777.38</v>
      </c>
      <c r="L6030" s="444">
        <f t="shared" ca="1" si="217"/>
        <v>-3.4677028476752344E+16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18"/>
        <v>-3.4677028476752344E+16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-144487618653134.75</v>
      </c>
      <c r="L6031" s="444">
        <f t="shared" ca="1" si="217"/>
        <v>-3.482151609540548E+16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18"/>
        <v>-3.482151609540548E+16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-145089650397522.81</v>
      </c>
      <c r="L6032" s="444">
        <f t="shared" ca="1" si="217"/>
        <v>-3.4966605745803004E+16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18"/>
        <v>-3.4966605745803004E+16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-145694190607512.5</v>
      </c>
      <c r="L6033" s="444">
        <f t="shared" ca="1" si="217"/>
        <v>-3.5112299936410516E+16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18"/>
        <v>-3.5112299936410516E+16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-146301249735043.81</v>
      </c>
      <c r="L6034" s="444">
        <f t="shared" ca="1" si="217"/>
        <v>-3.525860118614556E+16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18"/>
        <v>-3.525860118614556E+16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-146910838275606.47</v>
      </c>
      <c r="L6035" s="444">
        <f t="shared" ca="1" si="217"/>
        <v>-3.5405512024421168E+16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18"/>
        <v>-3.5405512024421168E+16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-147522966768421.56</v>
      </c>
      <c r="L6036" s="444">
        <f t="shared" ca="1" si="217"/>
        <v>-3.5553034991189588E+16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18"/>
        <v>-3.5553034991189588E+16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-148137645796623.28</v>
      </c>
      <c r="L6037" s="444">
        <f t="shared" ca="1" si="217"/>
        <v>-3.5701172636986212E+16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18"/>
        <v>-3.5701172636986212E+16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-148754885987442.56</v>
      </c>
      <c r="L6038" s="444">
        <f t="shared" ca="1" si="217"/>
        <v>-3.5849927522973656E+16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18"/>
        <v>-3.5849927522973656E+16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-149374698012390.22</v>
      </c>
      <c r="L6039" s="444">
        <f t="shared" ca="1" si="217"/>
        <v>-3.5999302220986048E+16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18"/>
        <v>-3.5999302220986048E+16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-149997092587441.84</v>
      </c>
      <c r="L6040" s="444">
        <f t="shared" ca="1" si="217"/>
        <v>-3.6149299313573488E+16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18"/>
        <v>-3.6149299313573488E+16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-150622080473222.88</v>
      </c>
      <c r="L6041" s="444">
        <f t="shared" ca="1" si="217"/>
        <v>-3.6299921394046712E+16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18"/>
        <v>-3.6299921394046712E+16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-151249672475194.63</v>
      </c>
      <c r="L6042" s="444">
        <f t="shared" ca="1" si="217"/>
        <v>-3.6451171066521904E+16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18"/>
        <v>-3.6451171066521904E+16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-151879879443841.25</v>
      </c>
      <c r="L6043" s="444">
        <f t="shared" ca="1" si="217"/>
        <v>-3.6603050945965744E+16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18"/>
        <v>-3.6603050945965744E+16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-152512712274857.25</v>
      </c>
      <c r="L6044" s="444">
        <f t="shared" ca="1" si="217"/>
        <v>-3.67555636582406E+16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18"/>
        <v>-3.67555636582406E+16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-153148181909335.84</v>
      </c>
      <c r="L6045" s="444">
        <f t="shared" ca="1" si="217"/>
        <v>-3.6908711840149936E+16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18"/>
        <v>-3.6908711840149936E+16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-153786299333958.06</v>
      </c>
      <c r="L6046" s="444">
        <f t="shared" ca="1" si="217"/>
        <v>-3.7062498139483896E+16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18"/>
        <v>-3.7062498139483896E+16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-154427075581182.91</v>
      </c>
      <c r="L6047" s="444">
        <f t="shared" ca="1" si="217"/>
        <v>-3.721692521506508E+16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18"/>
        <v>-3.721692521506508E+16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-155070521729437.84</v>
      </c>
      <c r="L6048" s="444">
        <f t="shared" ca="1" si="217"/>
        <v>-3.737199573679452E+16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18"/>
        <v>-3.737199573679452E+16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-155716648903310.5</v>
      </c>
      <c r="L6049" s="444">
        <f t="shared" ca="1" si="217"/>
        <v>-3.7527712385697832E+16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18"/>
        <v>-3.7527712385697832E+16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-156365468273740.97</v>
      </c>
      <c r="L6050" s="444">
        <f t="shared" ca="1" si="217"/>
        <v>-3.7684077853971576E+16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18"/>
        <v>-3.7684077853971576E+16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-157016991058214.91</v>
      </c>
      <c r="L6051" s="444">
        <f t="shared" ca="1" si="217"/>
        <v>-3.7841094845029792E+16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18"/>
        <v>-3.7841094845029792E+16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-157671228520957.47</v>
      </c>
      <c r="L6052" s="444">
        <f t="shared" ca="1" si="217"/>
        <v>-3.7998766073550752E+16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18"/>
        <v>-3.7998766073550752E+16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-158328191973128.13</v>
      </c>
      <c r="L6053" s="444">
        <f t="shared" ca="1" si="217"/>
        <v>-3.815709426552388E+16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18"/>
        <v>-3.815709426552388E+16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-158987892773016.16</v>
      </c>
      <c r="L6054" s="444">
        <f t="shared" ca="1" si="217"/>
        <v>-3.8316082158296896E+16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18"/>
        <v>-3.8316082158296896E+16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-159650342326237.06</v>
      </c>
      <c r="L6055" s="444">
        <f t="shared" ca="1" si="217"/>
        <v>-3.8475732500623136E+16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18"/>
        <v>-3.8475732500623136E+16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-160315552085929.72</v>
      </c>
      <c r="L6056" s="444">
        <f t="shared" ca="1" si="217"/>
        <v>-3.8636048052709064E+16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18"/>
        <v>-3.8636048052709064E+16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-160983533552954.44</v>
      </c>
      <c r="L6057" s="444">
        <f t="shared" ca="1" si="217"/>
        <v>-3.8797031586262016E+16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18"/>
        <v>-3.8797031586262016E+16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-161654298276091.72</v>
      </c>
      <c r="L6058" s="444">
        <f t="shared" ca="1" si="217"/>
        <v>-3.8958685884538104E+16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18"/>
        <v>-3.8958685884538104E+16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-162327857852242.09</v>
      </c>
      <c r="L6059" s="444">
        <f t="shared" ca="1" si="217"/>
        <v>-3.9121013742390344E+16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18"/>
        <v>-3.9121013742390344E+16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-163004223926626.44</v>
      </c>
      <c r="L6060" s="444">
        <f t="shared" ca="1" si="217"/>
        <v>-3.9284017966316968E+16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18"/>
        <v>-3.9284017966316968E+16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-163683408192987.38</v>
      </c>
      <c r="L6061" s="444">
        <f t="shared" ca="1" si="217"/>
        <v>-3.9447701374509952E+16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18"/>
        <v>-3.9447701374509952E+16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-164365422393791.47</v>
      </c>
      <c r="L6062" s="444">
        <f t="shared" ca="1" si="217"/>
        <v>-3.9612066796903744E+16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18"/>
        <v>-3.9612066796903744E+16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-165050278320432.25</v>
      </c>
      <c r="L6063" s="444">
        <f t="shared" ca="1" si="217"/>
        <v>-3.9777117075224176E+16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18"/>
        <v>-3.9777117075224176E+16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-165737987813434.06</v>
      </c>
      <c r="L6064" s="444">
        <f t="shared" ca="1" si="217"/>
        <v>-3.9942855063037608E+16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18"/>
        <v>-3.9942855063037608E+16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-166428562762656.69</v>
      </c>
      <c r="L6065" s="444">
        <f t="shared" ca="1" si="217"/>
        <v>-4.0109283625800264E+16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18"/>
        <v>-4.0109283625800264E+16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-167122015107501.09</v>
      </c>
      <c r="L6066" s="444">
        <f t="shared" ca="1" si="217"/>
        <v>-4.0276405640907768E+16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18"/>
        <v>-4.0276405640907768E+16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-167818356837115.69</v>
      </c>
      <c r="L6067" s="444">
        <f t="shared" ca="1" si="217"/>
        <v>-4.044422399774488E+16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18"/>
        <v>-4.044422399774488E+16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-168517599990603.66</v>
      </c>
      <c r="L6068" s="444">
        <f t="shared" ca="1" si="217"/>
        <v>-4.061274159773548E+16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18"/>
        <v>-4.061274159773548E+16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-169219756657231.16</v>
      </c>
      <c r="L6069" s="444">
        <f t="shared" ca="1" si="217"/>
        <v>-4.0781961354392712E+16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18"/>
        <v>-4.0781961354392712E+16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-169924838976636.31</v>
      </c>
      <c r="L6070" s="444">
        <f t="shared" ca="1" si="217"/>
        <v>-4.0951886193369352E+16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18"/>
        <v>-4.0951886193369352E+16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-170632859139038.97</v>
      </c>
      <c r="L6071" s="444">
        <f t="shared" ca="1" si="217"/>
        <v>-4.1122519052508392E+16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18"/>
        <v>-4.1122519052508392E+16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-171343829385451.63</v>
      </c>
      <c r="L6072" s="444">
        <f t="shared" ca="1" si="217"/>
        <v>-4.129386288189384E+16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18"/>
        <v>-4.129386288189384E+16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-172057762007891</v>
      </c>
      <c r="L6073" s="444">
        <f t="shared" ca="1" si="217"/>
        <v>-4.1465920643901728E+16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18"/>
        <v>-4.1465920643901728E+16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-172774669349590.53</v>
      </c>
      <c r="L6074" s="444">
        <f t="shared" ca="1" si="217"/>
        <v>-4.163869531325132E+16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18"/>
        <v>-4.163869531325132E+16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-173494563805213.84</v>
      </c>
      <c r="L6075" s="444">
        <f t="shared" ca="1" si="217"/>
        <v>-4.1812189877056536E+16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18"/>
        <v>-4.1812189877056536E+16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-174217457821068.91</v>
      </c>
      <c r="L6076" s="444">
        <f t="shared" ca="1" si="217"/>
        <v>-4.1986407334877608E+16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18"/>
        <v>-4.1986407334877608E+16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-174943363895323.38</v>
      </c>
      <c r="L6077" s="444">
        <f t="shared" ca="1" si="217"/>
        <v>-4.2161350698772928E+16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18"/>
        <v>-4.2161350698772928E+16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-175672294578220.53</v>
      </c>
      <c r="L6078" s="444">
        <f t="shared" ca="1" si="217"/>
        <v>-4.2337022993351152E+16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18"/>
        <v>-4.2337022993351152E+16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-176404262472296.47</v>
      </c>
      <c r="L6079" s="444">
        <f t="shared" ca="1" si="217"/>
        <v>-4.2513427255823448E+16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18"/>
        <v>-4.2513427255823448E+16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-177139280232597.69</v>
      </c>
      <c r="L6080" s="444">
        <f t="shared" ca="1" si="217"/>
        <v>-4.2690566536056048E+16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18"/>
        <v>-4.2690566536056048E+16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-177877360566900.19</v>
      </c>
      <c r="L6081" s="444">
        <f t="shared" ca="1" si="217"/>
        <v>-4.2868443896622952E+16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18"/>
        <v>-4.2868443896622952E+16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-178618516235928.97</v>
      </c>
      <c r="L6082" s="444">
        <f t="shared" ca="1" si="217"/>
        <v>-4.304706241285888E+16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18"/>
        <v>-4.304706241285888E+16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-179362760053578.66</v>
      </c>
      <c r="L6083" s="444">
        <f t="shared" ca="1" si="217"/>
        <v>-4.3226425172912456E+16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18"/>
        <v>-4.3226425172912456E+16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-180110104887135.22</v>
      </c>
      <c r="L6084" s="444">
        <f t="shared" ca="1" si="217"/>
        <v>-4.3406535277799592E+16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18"/>
        <v>-4.3406535277799592E+16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-180860563657498.31</v>
      </c>
      <c r="L6085" s="444">
        <f t="shared" ca="1" si="217"/>
        <v>-4.3587395841457088E+16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18"/>
        <v>-4.3587395841457088E+16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-181614149339404.53</v>
      </c>
      <c r="L6086" s="444">
        <f t="shared" ca="1" si="217"/>
        <v>-4.3769009990796496E+16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18"/>
        <v>-4.3769009990796496E+16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-182370874961652.06</v>
      </c>
      <c r="L6087" s="444">
        <f t="shared" ca="1" si="217"/>
        <v>-4.3951380865758152E+16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18"/>
        <v>-4.3951380865758152E+16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-183130753607325.63</v>
      </c>
      <c r="L6088" s="444">
        <f t="shared" ca="1" si="217"/>
        <v>-4.413451161936548E+16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18"/>
        <v>-4.413451161936548E+16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-183893798414022.84</v>
      </c>
      <c r="L6089" s="444">
        <f t="shared" ca="1" si="217"/>
        <v>-4.4318405417779504E+16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18"/>
        <v>-4.4318405417779504E+16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-184660022574081.25</v>
      </c>
      <c r="L6090" s="444">
        <f t="shared" ca="1" si="217"/>
        <v>-4.4503065440353584E+16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18"/>
        <v>-4.4503065440353584E+16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-185429439334806.59</v>
      </c>
      <c r="L6091" s="444">
        <f t="shared" ca="1" si="217"/>
        <v>-4.4688494879688392E+16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18"/>
        <v>-4.4688494879688392E+16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-186202061998701.63</v>
      </c>
      <c r="L6092" s="444">
        <f t="shared" ca="1" si="217"/>
        <v>-4.4874696941687096E+16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18"/>
        <v>-4.4874696941687096E+16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-186977903923696.22</v>
      </c>
      <c r="L6093" s="444">
        <f t="shared" ca="1" si="217"/>
        <v>-4.5061674845610792E+16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18"/>
        <v>-4.5061674845610792E+16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-187756978523378.31</v>
      </c>
      <c r="L6094" s="444">
        <f t="shared" ca="1" si="217"/>
        <v>-4.5249431824134168E+16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18"/>
        <v>-4.5249431824134168E+16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-188539299267225.69</v>
      </c>
      <c r="L6095" s="444">
        <f t="shared" ca="1" si="217"/>
        <v>-4.5437971123401392E+16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18"/>
        <v>-4.5437971123401392E+16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-189324879680839.13</v>
      </c>
      <c r="L6096" s="444">
        <f t="shared" ca="1" si="217"/>
        <v>-4.5627296003082232E+16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18"/>
        <v>-4.5627296003082232E+16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-190113733346175.97</v>
      </c>
      <c r="L6097" s="444">
        <f t="shared" ca="1" si="217"/>
        <v>-4.5817409736428408E+16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18"/>
        <v>-4.5817409736428408E+16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-190905873901785.03</v>
      </c>
      <c r="L6098" s="444">
        <f t="shared" ca="1" si="217"/>
        <v>-4.6008315610330192E+16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18"/>
        <v>-4.6008315610330192E+16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-191701315043042.47</v>
      </c>
      <c r="L6099" s="444">
        <f t="shared" ca="1" si="217"/>
        <v>-4.6200016925373232E+16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18"/>
        <v>-4.6200016925373232E+16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-192500070522388.47</v>
      </c>
      <c r="L6100" s="444">
        <f t="shared" ca="1" si="217"/>
        <v>-4.6392516995895624E+16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18"/>
        <v>-4.6392516995895624E+16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-193302154149565.09</v>
      </c>
      <c r="L6101" s="444">
        <f t="shared" ca="1" si="217"/>
        <v>-4.6585819150045192E+16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18"/>
        <v>-4.6585819150045192E+16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-194107579791854.97</v>
      </c>
      <c r="L6102" s="444">
        <f t="shared" ca="1" si="217"/>
        <v>-4.6779926729837048E+16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18"/>
        <v>-4.6779926729837048E+16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-194916361374321.03</v>
      </c>
      <c r="L6103" s="444">
        <f t="shared" ca="1" si="217"/>
        <v>-4.6974843091211368E+16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18"/>
        <v>-4.6974843091211368E+16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-195728512880047.38</v>
      </c>
      <c r="L6104" s="444">
        <f t="shared" ca="1" si="217"/>
        <v>-4.7170571604091416E+16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18"/>
        <v>-4.7170571604091416E+16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-196544048350380.91</v>
      </c>
      <c r="L6105" s="444">
        <f t="shared" ca="1" si="217"/>
        <v>-4.73671156524418E+16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18"/>
        <v>-4.73671156524418E+16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-197362981885174.16</v>
      </c>
      <c r="L6106" s="444">
        <f t="shared" ca="1" si="217"/>
        <v>-4.7564478634326976E+16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18"/>
        <v>-4.7564478634326976E+16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-198185327643029.06</v>
      </c>
      <c r="L6107" s="444">
        <f t="shared" ca="1" si="217"/>
        <v>-4.7762663961970008E+16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18"/>
        <v>-4.7762663961970008E+16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-199011099841541.69</v>
      </c>
      <c r="L6108" s="444">
        <f t="shared" ca="1" si="217"/>
        <v>-4.7961675061811552E+16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18"/>
        <v>-4.7961675061811552E+16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-199840312757548.13</v>
      </c>
      <c r="L6109" s="444">
        <f t="shared" ca="1" si="217"/>
        <v>-4.8161515374569104E+16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18"/>
        <v>-4.8161515374569104E+16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-200672980727371.25</v>
      </c>
      <c r="L6110" s="444">
        <f t="shared" ca="1" si="217"/>
        <v>-4.8362188355296472E+16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18"/>
        <v>-4.8362188355296472E+16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-201509118147068.63</v>
      </c>
      <c r="L6111" s="444">
        <f t="shared" ca="1" si="217"/>
        <v>-4.8563697473443544E+16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18"/>
        <v>-4.8563697473443544E+16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-202348739472681.44</v>
      </c>
      <c r="L6112" s="444">
        <f t="shared" ca="1" si="217"/>
        <v>-4.8766046212916224E+16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18"/>
        <v>-4.8766046212916224E+16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-203191859220484.25</v>
      </c>
      <c r="L6113" s="444">
        <f t="shared" ca="1" si="217"/>
        <v>-4.8969238072136712E+16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18"/>
        <v>-4.8969238072136712E+16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-204038491967236.31</v>
      </c>
      <c r="L6114" s="444">
        <f t="shared" ca="1" si="217"/>
        <v>-4.9173276564103952E+16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18"/>
        <v>-4.9173276564103952E+16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-204888652350433.13</v>
      </c>
      <c r="L6115" s="444">
        <f t="shared" ca="1" si="217"/>
        <v>-4.9378165216454384E+16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18"/>
        <v>-4.9378165216454384E+16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-205742355068559.94</v>
      </c>
      <c r="L6116" s="444">
        <f t="shared" ca="1" si="217"/>
        <v>-4.9583907571522944E+16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18"/>
        <v>-4.9583907571522944E+16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-206599614881345.59</v>
      </c>
      <c r="L6117" s="444">
        <f t="shared" ca="1" si="217"/>
        <v>-4.9790507186404288E+16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18"/>
        <v>-4.9790507186404288E+16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-207460446610017.88</v>
      </c>
      <c r="L6118" s="444">
        <f t="shared" ca="1" si="217"/>
        <v>-4.9997967633014304E+16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18"/>
        <v>-4.9997967633014304E+16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-208324865137559.59</v>
      </c>
      <c r="L6119" s="444">
        <f t="shared" ca="1" si="217"/>
        <v>-5.0206292498151864E+16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18"/>
        <v>-5.0206292498151864E+16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-209192885408966.09</v>
      </c>
      <c r="L6120" s="444">
        <f t="shared" ca="1" si="217"/>
        <v>-5.0415485383560832E+16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18"/>
        <v>-5.0415485383560832E+16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-210064522431503.47</v>
      </c>
      <c r="L6121" s="444">
        <f t="shared" ca="1" si="217"/>
        <v>-5.0625549905992336E+16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18"/>
        <v>-5.0625549905992336E+16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-210939791274968.06</v>
      </c>
      <c r="L6122" s="444">
        <f t="shared" ca="1" si="217"/>
        <v>-5.0836489697267304E+16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18"/>
        <v>-5.0836489697267304E+16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-211818707071947.09</v>
      </c>
      <c r="L6123" s="444">
        <f t="shared" ca="1" si="217"/>
        <v>-5.1048308404339248E+16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18"/>
        <v>-5.1048308404339248E+16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-212701285018080.19</v>
      </c>
      <c r="L6124" s="444">
        <f t="shared" ca="1" si="217"/>
        <v>-5.1261009689357328E+16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18"/>
        <v>-5.1261009689357328E+16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-213587540372322.19</v>
      </c>
      <c r="L6125" s="444">
        <f t="shared" ca="1" si="217"/>
        <v>-5.1474597229729648E+16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18"/>
        <v>-5.1474597229729648E+16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-214477488457206.88</v>
      </c>
      <c r="L6126" s="444">
        <f t="shared" ca="1" si="217"/>
        <v>-5.1689074718186856E+16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18"/>
        <v>-5.1689074718186856E+16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-215371144659111.91</v>
      </c>
      <c r="L6127" s="444">
        <f t="shared" ca="1" si="217"/>
        <v>-5.1904445862845968E+16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18"/>
        <v>-5.1904445862845968E+16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-216268524428524.88</v>
      </c>
      <c r="L6128" s="444">
        <f t="shared" ref="L6128:L6250" ca="1" si="222">I6128-J6128+K6128</f>
        <v>-5.2120714387274496E+16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23">L6128</f>
        <v>-5.2120714387274496E+16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-217169643280310.41</v>
      </c>
      <c r="L6129" s="444">
        <f t="shared" ca="1" si="222"/>
        <v>-5.2337884030554808E+16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23"/>
        <v>-5.2337884030554808E+16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-218074516793978.38</v>
      </c>
      <c r="L6130" s="444">
        <f t="shared" ca="1" si="222"/>
        <v>-5.2555958547348784E+16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23"/>
        <v>-5.2555958547348784E+16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-218983160613953.25</v>
      </c>
      <c r="L6131" s="444">
        <f t="shared" ca="1" si="222"/>
        <v>-5.2774941707962736E+16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23"/>
        <v>-5.2774941707962736E+16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-219895590449844.72</v>
      </c>
      <c r="L6132" s="444">
        <f t="shared" ca="1" si="222"/>
        <v>-5.2994837298412584E+16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23"/>
        <v>-5.2994837298412584E+16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-220811822076719.09</v>
      </c>
      <c r="L6133" s="444">
        <f t="shared" ca="1" si="222"/>
        <v>-5.3215649120489304E+16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23"/>
        <v>-5.3215649120489304E+16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-221731871335372.09</v>
      </c>
      <c r="L6134" s="444">
        <f t="shared" ca="1" si="222"/>
        <v>-5.343738099182468E+16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23"/>
        <v>-5.343738099182468E+16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-222655754132602.84</v>
      </c>
      <c r="L6135" s="444">
        <f t="shared" ca="1" si="222"/>
        <v>-5.366003674595728E+16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23"/>
        <v>-5.366003674595728E+16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-223583486441488.66</v>
      </c>
      <c r="L6136" s="444">
        <f t="shared" ca="1" si="222"/>
        <v>-5.3883620232398768E+16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23"/>
        <v>-5.3883620232398768E+16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-224515084301661.53</v>
      </c>
      <c r="L6137" s="444">
        <f t="shared" ca="1" si="222"/>
        <v>-5.4108135316700432E+16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23"/>
        <v>-5.4108135316700432E+16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-225450563819585.13</v>
      </c>
      <c r="L6138" s="444">
        <f t="shared" ca="1" si="222"/>
        <v>-5.4333585880520016E+16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23"/>
        <v>-5.4333585880520016E+16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-226389941168833.41</v>
      </c>
      <c r="L6139" s="444">
        <f t="shared" ca="1" si="222"/>
        <v>-5.4559975821688848E+16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23"/>
        <v>-5.4559975821688848E+16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-227333232590370.19</v>
      </c>
      <c r="L6140" s="444">
        <f t="shared" ca="1" si="222"/>
        <v>-5.4787309054279216E+16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23"/>
        <v>-5.4787309054279216E+16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-228280454392830.06</v>
      </c>
      <c r="L6141" s="444">
        <f t="shared" ca="1" si="222"/>
        <v>-5.5015589508672048E+16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23"/>
        <v>-5.5015589508672048E+16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-229231622952800.19</v>
      </c>
      <c r="L6142" s="444">
        <f t="shared" ca="1" si="222"/>
        <v>-5.5244821131624848E+16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23"/>
        <v>-5.5244821131624848E+16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-230186754715103.53</v>
      </c>
      <c r="L6143" s="444">
        <f t="shared" ca="1" si="222"/>
        <v>-5.5475007886339952E+16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23"/>
        <v>-5.5475007886339952E+16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-231145866193083.13</v>
      </c>
      <c r="L6144" s="444">
        <f t="shared" ca="1" si="222"/>
        <v>-5.5706153752533032E+16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23"/>
        <v>-5.5706153752533032E+16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-232108973968887.63</v>
      </c>
      <c r="L6145" s="444">
        <f t="shared" ca="1" si="222"/>
        <v>-5.593826272650192E+16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23"/>
        <v>-5.593826272650192E+16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-233076094693758</v>
      </c>
      <c r="L6146" s="444">
        <f t="shared" ca="1" si="222"/>
        <v>-5.617133882119568E+16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23"/>
        <v>-5.617133882119568E+16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-234047245088315.34</v>
      </c>
      <c r="L6147" s="444">
        <f t="shared" ca="1" si="222"/>
        <v>-5.6405386066283992E+16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23"/>
        <v>-5.6405386066283992E+16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-235022441942849.94</v>
      </c>
      <c r="L6148" s="444">
        <f t="shared" ca="1" si="222"/>
        <v>-5.664040850822684E+16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23"/>
        <v>-5.664040850822684E+16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-236001702117611.78</v>
      </c>
      <c r="L6149" s="444">
        <f t="shared" ca="1" si="222"/>
        <v>-5.6876410210344448E+16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23"/>
        <v>-5.6876410210344448E+16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-236985042543101.88</v>
      </c>
      <c r="L6150" s="444">
        <f t="shared" ca="1" si="222"/>
        <v>-5.7113395252887552E+16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23"/>
        <v>-5.7113395252887552E+16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-237972480220364.84</v>
      </c>
      <c r="L6151" s="444">
        <f t="shared" ca="1" si="222"/>
        <v>-5.735136773310792E+16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23"/>
        <v>-5.735136773310792E+16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-238964032221283</v>
      </c>
      <c r="L6152" s="444">
        <f t="shared" ca="1" si="222"/>
        <v>-5.75903317653292E+16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23"/>
        <v>-5.75903317653292E+16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-239959715688871.66</v>
      </c>
      <c r="L6153" s="444">
        <f t="shared" ca="1" si="222"/>
        <v>-5.7830291481018072E+16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23"/>
        <v>-5.7830291481018072E+16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-240959547837575.28</v>
      </c>
      <c r="L6154" s="444">
        <f t="shared" ca="1" si="222"/>
        <v>-5.8071251028855648E+16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23"/>
        <v>-5.8071251028855648E+16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-241963545953565.22</v>
      </c>
      <c r="L6155" s="444">
        <f t="shared" ca="1" si="222"/>
        <v>-5.8313214574809216E+16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23"/>
        <v>-5.8313214574809216E+16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-242971727395038.41</v>
      </c>
      <c r="L6156" s="444">
        <f t="shared" ca="1" si="222"/>
        <v>-5.8556186302204256E+16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23"/>
        <v>-5.8556186302204256E+16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-243984109592517.72</v>
      </c>
      <c r="L6157" s="444">
        <f t="shared" ca="1" si="222"/>
        <v>-5.8800170411796776E+16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23"/>
        <v>-5.8800170411796776E+16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-245000710049153.22</v>
      </c>
      <c r="L6158" s="444">
        <f t="shared" ca="1" si="222"/>
        <v>-5.9045171121845928E+16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23"/>
        <v>-5.9045171121845928E+16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-246021546341024.72</v>
      </c>
      <c r="L6159" s="444">
        <f t="shared" ca="1" si="222"/>
        <v>-5.9291192668186952E+16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23"/>
        <v>-5.9291192668186952E+16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-247046636117445.63</v>
      </c>
      <c r="L6160" s="444">
        <f t="shared" ca="1" si="222"/>
        <v>-5.95382393043044E+16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23"/>
        <v>-5.95382393043044E+16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-248075997101268.34</v>
      </c>
      <c r="L6161" s="444">
        <f t="shared" ca="1" si="222"/>
        <v>-5.9786315301405672E+16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23"/>
        <v>-5.9786315301405672E+16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-249109647089190.28</v>
      </c>
      <c r="L6162" s="444">
        <f t="shared" ca="1" si="222"/>
        <v>-6.0035424948494864E+16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23"/>
        <v>-6.0035424948494864E+16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-250147603952061.94</v>
      </c>
      <c r="L6163" s="444">
        <f t="shared" ca="1" si="222"/>
        <v>-6.0285572552446928E+16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23"/>
        <v>-6.0285572552446928E+16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-251189885635195.53</v>
      </c>
      <c r="L6164" s="444">
        <f t="shared" ca="1" si="222"/>
        <v>-6.053676243808212E+16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23"/>
        <v>-6.053676243808212E+16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-252236510158675.5</v>
      </c>
      <c r="L6165" s="444">
        <f t="shared" ca="1" si="222"/>
        <v>-6.0788998948240792E+16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23"/>
        <v>-6.0788998948240792E+16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-253287495617669.97</v>
      </c>
      <c r="L6166" s="444">
        <f t="shared" ca="1" si="222"/>
        <v>-6.1042286443858464E+16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23"/>
        <v>-6.1042286443858464E+16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-254342860182743.56</v>
      </c>
      <c r="L6167" s="444">
        <f t="shared" ca="1" si="222"/>
        <v>-6.1296629304041208E+16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23"/>
        <v>-6.1296629304041208E+16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-255402622100171.69</v>
      </c>
      <c r="L6168" s="444">
        <f t="shared" ca="1" si="222"/>
        <v>-6.1552031926141376E+16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23"/>
        <v>-6.1552031926141376E+16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-256466799692255.72</v>
      </c>
      <c r="L6169" s="444">
        <f t="shared" ca="1" si="222"/>
        <v>-6.1808498725833632E+16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23"/>
        <v>-6.1808498725833632E+16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-257535411357640.13</v>
      </c>
      <c r="L6170" s="444">
        <f t="shared" ca="1" si="222"/>
        <v>-6.2066034137191272E+16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23"/>
        <v>-6.2066034137191272E+16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-258608475571630.28</v>
      </c>
      <c r="L6171" s="444">
        <f t="shared" ca="1" si="222"/>
        <v>-6.2324642612762904E+16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23"/>
        <v>-6.2324642612762904E+16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-259686010886512.09</v>
      </c>
      <c r="L6172" s="444">
        <f t="shared" ca="1" si="222"/>
        <v>-6.2584328623649416E+16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23"/>
        <v>-6.2584328623649416E+16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-260768035931872.59</v>
      </c>
      <c r="L6173" s="444">
        <f t="shared" ca="1" si="222"/>
        <v>-6.2845096659581288E+16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23"/>
        <v>-6.2845096659581288E+16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-261854569414922.03</v>
      </c>
      <c r="L6174" s="444">
        <f t="shared" ca="1" si="222"/>
        <v>-6.3106951228996208E+16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23"/>
        <v>-6.3106951228996208E+16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-262945630120817.53</v>
      </c>
      <c r="L6175" s="444">
        <f t="shared" ca="1" si="222"/>
        <v>-6.3369896859117024E+16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23"/>
        <v>-6.3369896859117024E+16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-264041236912987.59</v>
      </c>
      <c r="L6176" s="444">
        <f t="shared" ca="1" si="222"/>
        <v>-6.3633938096030008E+16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23"/>
        <v>-6.3633938096030008E+16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-265141408733458.38</v>
      </c>
      <c r="L6177" s="444">
        <f t="shared" ca="1" si="222"/>
        <v>-6.3899079504763464E+16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23"/>
        <v>-6.3899079504763464E+16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-266246164603181.09</v>
      </c>
      <c r="L6178" s="444">
        <f t="shared" ca="1" si="222"/>
        <v>-6.4165325669366648E+16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23"/>
        <v>-6.4165325669366648E+16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-267355523622361.03</v>
      </c>
      <c r="L6179" s="444">
        <f t="shared" ca="1" si="222"/>
        <v>-6.4432681192989008E+16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23"/>
        <v>-6.4432681192989008E+16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-268469504970787.53</v>
      </c>
      <c r="L6180" s="444">
        <f t="shared" ca="1" si="222"/>
        <v>-6.4701150697959792E+16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23"/>
        <v>-6.4701150697959792E+16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-269588127908165.75</v>
      </c>
      <c r="L6181" s="444">
        <f t="shared" ca="1" si="222"/>
        <v>-6.497073882586796E+16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23"/>
        <v>-6.497073882586796E+16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-270711411774449.84</v>
      </c>
      <c r="L6182" s="444">
        <f t="shared" ca="1" si="222"/>
        <v>-6.5241450237642408E+16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23"/>
        <v>-6.5241450237642408E+16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-271839375990176.69</v>
      </c>
      <c r="L6183" s="444">
        <f t="shared" ca="1" si="222"/>
        <v>-6.5513289613632584E+16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23"/>
        <v>-6.5513289613632584E+16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-272972040056802.47</v>
      </c>
      <c r="L6184" s="444">
        <f t="shared" ca="1" si="222"/>
        <v>-6.5786261653689384E+16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23"/>
        <v>-6.5786261653689384E+16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-274109423557039.09</v>
      </c>
      <c r="L6185" s="444">
        <f t="shared" ca="1" si="222"/>
        <v>-6.6060371077246424E+16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23"/>
        <v>-6.6060371077246424E+16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-275251546155193.44</v>
      </c>
      <c r="L6186" s="444">
        <f t="shared" ca="1" si="222"/>
        <v>-6.6335622623401616E+16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23"/>
        <v>-6.6335622623401616E+16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-276398427597506.69</v>
      </c>
      <c r="L6187" s="444">
        <f t="shared" ca="1" si="222"/>
        <v>-6.661202105099912E+16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23"/>
        <v>-6.661202105099912E+16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-277550087712496.28</v>
      </c>
      <c r="L6188" s="444">
        <f t="shared" ca="1" si="222"/>
        <v>-6.6889571138711616E+16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23"/>
        <v>-6.6889571138711616E+16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-278706546411298.41</v>
      </c>
      <c r="L6189" s="444">
        <f t="shared" ca="1" si="222"/>
        <v>-6.7168277685122912E+16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23"/>
        <v>-6.7168277685122912E+16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-279867823688012.09</v>
      </c>
      <c r="L6190" s="444">
        <f t="shared" ca="1" si="222"/>
        <v>-6.7448145508810928E+16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23"/>
        <v>-6.7448145508810928E+16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-281033939620045.53</v>
      </c>
      <c r="L6191" s="444">
        <f t="shared" ca="1" si="222"/>
        <v>-6.7729179448430976E+16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23"/>
        <v>-6.7729179448430976E+16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-282204914368462.38</v>
      </c>
      <c r="L6192" s="444">
        <f t="shared" ca="1" si="222"/>
        <v>-6.801138436279944E+16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23"/>
        <v>-6.801138436279944E+16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-283380768178331</v>
      </c>
      <c r="L6193" s="444">
        <f t="shared" ca="1" si="222"/>
        <v>-6.8294765130977768E+16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23"/>
        <v>-6.8294765130977768E+16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-284561521379074.06</v>
      </c>
      <c r="L6194" s="444">
        <f t="shared" ca="1" si="222"/>
        <v>-6.857932665235684E+16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23"/>
        <v>-6.857932665235684E+16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-285747194384820.19</v>
      </c>
      <c r="L6195" s="444">
        <f t="shared" ca="1" si="222"/>
        <v>-6.8865073846741664E+16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23"/>
        <v>-6.8865073846741664E+16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-286937807694756.94</v>
      </c>
      <c r="L6196" s="444">
        <f t="shared" ca="1" si="222"/>
        <v>-6.9152011654436424E+16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23"/>
        <v>-6.9152011654436424E+16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-288133381893485.13</v>
      </c>
      <c r="L6197" s="444">
        <f t="shared" ca="1" si="222"/>
        <v>-6.9440145036329912E+16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23"/>
        <v>-6.9440145036329912E+16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-289333937651374.63</v>
      </c>
      <c r="L6198" s="444">
        <f t="shared" ca="1" si="222"/>
        <v>-6.9729478973981288E+16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23"/>
        <v>-6.9729478973981288E+16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-290539495724922</v>
      </c>
      <c r="L6199" s="444">
        <f t="shared" ca="1" si="222"/>
        <v>-7.0020018469706208E+16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23"/>
        <v>-7.0020018469706208E+16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-291750076957109.19</v>
      </c>
      <c r="L6200" s="444">
        <f t="shared" ca="1" si="222"/>
        <v>-7.031176854666332E+16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23"/>
        <v>-7.031176854666332E+16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-292965702277763.81</v>
      </c>
      <c r="L6201" s="444">
        <f t="shared" ca="1" si="222"/>
        <v>-7.060473424894108E+16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23"/>
        <v>-7.060473424894108E+16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-294186392703921.13</v>
      </c>
      <c r="L6202" s="444">
        <f t="shared" ca="1" si="222"/>
        <v>-7.0898920641645E+16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23"/>
        <v>-7.0898920641645E+16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-295412169340187.5</v>
      </c>
      <c r="L6203" s="444">
        <f t="shared" ca="1" si="222"/>
        <v>-7.1194332810985184E+16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23"/>
        <v>-7.1194332810985184E+16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-296643053379104.94</v>
      </c>
      <c r="L6204" s="444">
        <f t="shared" ca="1" si="222"/>
        <v>-7.1490975864364288E+16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23"/>
        <v>-7.1490975864364288E+16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-297879066101517.88</v>
      </c>
      <c r="L6205" s="444">
        <f t="shared" ca="1" si="222"/>
        <v>-7.1788854930465808E+16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23"/>
        <v>-7.1788854930465808E+16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-299120228876940.88</v>
      </c>
      <c r="L6206" s="444">
        <f t="shared" ca="1" si="222"/>
        <v>-7.2087975159342752E+16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23"/>
        <v>-7.2087975159342752E+16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-300366563163928.13</v>
      </c>
      <c r="L6207" s="444">
        <f t="shared" ca="1" si="222"/>
        <v>-7.2388341722506688E+16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23"/>
        <v>-7.2388341722506688E+16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-301618090510444.5</v>
      </c>
      <c r="L6208" s="444">
        <f t="shared" ca="1" si="222"/>
        <v>-7.2689959813017136E+16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23"/>
        <v>-7.2689959813017136E+16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-302874832554238.06</v>
      </c>
      <c r="L6209" s="444">
        <f t="shared" ca="1" si="222"/>
        <v>-7.2992834645571376E+16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23"/>
        <v>-7.2992834645571376E+16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-304136811023214.06</v>
      </c>
      <c r="L6210" s="444">
        <f t="shared" ca="1" si="222"/>
        <v>-7.3296971456594592E+16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23"/>
        <v>-7.3296971456594592E+16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-305404047735810.81</v>
      </c>
      <c r="L6211" s="444">
        <f t="shared" ca="1" si="222"/>
        <v>-7.36023755043304E+16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23"/>
        <v>-7.36023755043304E+16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-306676564601376.69</v>
      </c>
      <c r="L6212" s="444">
        <f t="shared" ca="1" si="222"/>
        <v>-7.3909052068931776E+16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23"/>
        <v>-7.3909052068931776E+16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-307954383620549.06</v>
      </c>
      <c r="L6213" s="444">
        <f t="shared" ca="1" si="222"/>
        <v>-7.421700645255232E+16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23"/>
        <v>-7.421700645255232E+16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-309237526885634.69</v>
      </c>
      <c r="L6214" s="444">
        <f t="shared" ca="1" si="222"/>
        <v>-7.4526243979437952E+16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23"/>
        <v>-7.4526243979437952E+16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-310526016580991.44</v>
      </c>
      <c r="L6215" s="444">
        <f t="shared" ca="1" si="222"/>
        <v>-7.4836769996018944E+16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23"/>
        <v>-7.4836769996018944E+16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-311819874983412.25</v>
      </c>
      <c r="L6216" s="444">
        <f t="shared" ca="1" si="222"/>
        <v>-7.5148589871002352E+16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23"/>
        <v>-7.5148589871002352E+16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-313119124462509.81</v>
      </c>
      <c r="L6217" s="444">
        <f t="shared" ca="1" si="222"/>
        <v>-7.5461708995464864E+16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23"/>
        <v>-7.5461708995464864E+16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-314423787481103.63</v>
      </c>
      <c r="L6218" s="444">
        <f t="shared" ca="1" si="222"/>
        <v>-7.5776132782945968E+16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23"/>
        <v>-7.5776132782945968E+16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-315733886595608.19</v>
      </c>
      <c r="L6219" s="444">
        <f t="shared" ca="1" si="222"/>
        <v>-7.6091866669541584E+16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23"/>
        <v>-7.6091866669541584E+16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-317049444456423.25</v>
      </c>
      <c r="L6220" s="444">
        <f t="shared" ca="1" si="222"/>
        <v>-7.6408916113998E+16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23"/>
        <v>-7.6408916113998E+16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-318370483808325</v>
      </c>
      <c r="L6221" s="444">
        <f t="shared" ca="1" si="222"/>
        <v>-7.672728659780632E+16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23"/>
        <v>-7.672728659780632E+16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-319697027490859.69</v>
      </c>
      <c r="L6222" s="444">
        <f t="shared" ca="1" si="222"/>
        <v>-7.7046983625297184E+16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23"/>
        <v>-7.7046983625297184E+16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-321029098438738.25</v>
      </c>
      <c r="L6223" s="444">
        <f t="shared" ca="1" si="222"/>
        <v>-7.736801272373592E+16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23"/>
        <v>-7.736801272373592E+16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-322366719682233</v>
      </c>
      <c r="L6224" s="444">
        <f t="shared" ca="1" si="222"/>
        <v>-7.769037944341816E+16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23"/>
        <v>-7.769037944341816E+16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-323709914347575.69</v>
      </c>
      <c r="L6225" s="444">
        <f t="shared" ca="1" si="222"/>
        <v>-7.8014089357765728E+16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23"/>
        <v>-7.8014089357765728E+16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-325058705657357.19</v>
      </c>
      <c r="L6226" s="444">
        <f t="shared" ca="1" si="222"/>
        <v>-7.8339148063423088E+16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23"/>
        <v>-7.8339148063423088E+16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-326413116930929.5</v>
      </c>
      <c r="L6227" s="444">
        <f t="shared" ca="1" si="222"/>
        <v>-7.8665561180354016E+16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23"/>
        <v>-7.8665561180354016E+16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-327773171584808.38</v>
      </c>
      <c r="L6228" s="444">
        <f t="shared" ca="1" si="222"/>
        <v>-7.8993334351938832E+16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23"/>
        <v>-7.8993334351938832E+16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-329138893133078.44</v>
      </c>
      <c r="L6229" s="444">
        <f t="shared" ca="1" si="222"/>
        <v>-7.9322473245071904E+16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23"/>
        <v>-7.9322473245071904E+16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-330510305187799.63</v>
      </c>
      <c r="L6230" s="444">
        <f t="shared" ca="1" si="222"/>
        <v>-7.9652983550259696E+16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23"/>
        <v>-7.9652983550259696E+16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-331887431459415.38</v>
      </c>
      <c r="L6231" s="444">
        <f t="shared" ca="1" si="222"/>
        <v>-7.9984870981719104E+16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23"/>
        <v>-7.9984870981719104E+16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-333270295757162.94</v>
      </c>
      <c r="L6232" s="444">
        <f t="shared" ca="1" si="222"/>
        <v>-8.0318141277476272E+16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23"/>
        <v>-8.0318141277476272E+16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-334658921989484.44</v>
      </c>
      <c r="L6233" s="444">
        <f t="shared" ca="1" si="222"/>
        <v>-8.065280019946576E+16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23"/>
        <v>-8.065280019946576E+16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-336053334164440.69</v>
      </c>
      <c r="L6234" s="444">
        <f t="shared" ca="1" si="222"/>
        <v>-8.0988853533630208E+16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23"/>
        <v>-8.0988853533630208E+16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-337453556390125.88</v>
      </c>
      <c r="L6235" s="444">
        <f t="shared" ca="1" si="222"/>
        <v>-8.1326307090020336E+16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23"/>
        <v>-8.1326307090020336E+16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-338859612875084.75</v>
      </c>
      <c r="L6236" s="444">
        <f t="shared" ca="1" si="222"/>
        <v>-8.1665166702895424E+16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23"/>
        <v>-8.1665166702895424E+16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-340271527928730.94</v>
      </c>
      <c r="L6237" s="444">
        <f t="shared" ca="1" si="222"/>
        <v>-8.200543823082416E+16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23"/>
        <v>-8.200543823082416E+16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-341689325961767.31</v>
      </c>
      <c r="L6238" s="444">
        <f t="shared" ca="1" si="222"/>
        <v>-8.234712755678592E+16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23"/>
        <v>-8.234712755678592E+16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-343113031486608</v>
      </c>
      <c r="L6239" s="444">
        <f t="shared" ca="1" si="222"/>
        <v>-8.2690240588272528E+16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23"/>
        <v>-8.2690240588272528E+16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-344542669117802.19</v>
      </c>
      <c r="L6240" s="444">
        <f t="shared" ca="1" si="222"/>
        <v>-8.3034783257390336E+16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23"/>
        <v>-8.3034783257390336E+16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-345978263572459.75</v>
      </c>
      <c r="L6241" s="444">
        <f t="shared" ca="1" si="222"/>
        <v>-8.33807615209628E+16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23"/>
        <v>-8.33807615209628E+16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-347419839670678.31</v>
      </c>
      <c r="L6242" s="444">
        <f t="shared" ca="1" si="222"/>
        <v>-8.3728181360633472E+16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23"/>
        <v>-8.3728181360633472E+16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-348867422335972.81</v>
      </c>
      <c r="L6243" s="444">
        <f t="shared" ca="1" si="222"/>
        <v>-8.407704878296944E+16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23"/>
        <v>-8.407704878296944E+16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-350321036595706</v>
      </c>
      <c r="L6244" s="444">
        <f t="shared" ca="1" si="222"/>
        <v>-8.4427369819565152E+16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23"/>
        <v>-8.4427369819565152E+16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-351780707581521.44</v>
      </c>
      <c r="L6245" s="444">
        <f t="shared" ca="1" si="222"/>
        <v>-8.4779150527146672E+16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23"/>
        <v>-8.4779150527146672E+16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-353246460529777.81</v>
      </c>
      <c r="L6246" s="444">
        <f t="shared" ca="1" si="222"/>
        <v>-8.5132396987676448E+16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23"/>
        <v>-8.5132396987676448E+16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-354718320781985.19</v>
      </c>
      <c r="L6247" s="444">
        <f t="shared" ca="1" si="222"/>
        <v>-8.5487115308458432E+16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23"/>
        <v>-8.5487115308458432E+16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-356196313785243.44</v>
      </c>
      <c r="L6248" s="444">
        <f t="shared" ca="1" si="222"/>
        <v>-8.584331162224368E+16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23"/>
        <v>-8.584331162224368E+16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-357680465092682</v>
      </c>
      <c r="L6249" s="444">
        <f t="shared" ca="1" si="222"/>
        <v>-8.6200992087336368E+16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23"/>
        <v>-8.6200992087336368E+16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-359170800363901.5</v>
      </c>
      <c r="L6250" s="444">
        <f t="shared" ca="1" si="222"/>
        <v>-8.6560162887700272E+16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1.7109375" customWidth="1"/>
    <col min="6" max="6" width="14.7109375" customWidth="1"/>
    <col min="7" max="7" width="2.7109375" customWidth="1"/>
    <col min="8" max="8" width="5.42578125" customWidth="1"/>
    <col min="9" max="9" width="18" customWidth="1"/>
    <col min="10" max="10" width="9.140625" customWidth="1"/>
    <col min="11" max="11" width="14.85546875" customWidth="1"/>
    <col min="12" max="12" width="18" customWidth="1"/>
    <col min="13" max="13" width="9.425781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Retirement'!I8+'Combined Retirement'!K8</f>
        <v>3137293.6168657471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25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25">
      <c r="A4" s="459" t="s">
        <v>658</v>
      </c>
      <c r="B4" s="451">
        <f ca="1">(SUMIFS(H:H,I:I,"&gt;0",L:L,"&lt;0"))/12</f>
        <v>36.416666666666664</v>
      </c>
      <c r="C4" s="463">
        <f ca="1">(SUMIFS(H:H,I:I,"&gt;0",L:L,"&lt;0"))</f>
        <v>437</v>
      </c>
      <c r="D4" s="456">
        <f t="array" aca="1" ref="D4" ca="1">INDEX(N:N,MATCH(C4,H:H,0),0)</f>
        <v>64559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25">
      <c r="A8" s="459">
        <v>1</v>
      </c>
      <c r="B8" s="447">
        <f ca="1">B1</f>
        <v>3137293.6168657471</v>
      </c>
      <c r="C8" s="447">
        <f t="shared" ref="C8:C71" si="0">SUMIF(G:G,A8,J:J)</f>
        <v>0</v>
      </c>
      <c r="D8" s="447">
        <f ca="1">SUMIF(G:G,1,K:K)</f>
        <v>160509.89565109875</v>
      </c>
      <c r="E8" s="447">
        <f t="shared" ref="E8:E71" ca="1" si="1">B8-C8+D8</f>
        <v>3297803.5125168459</v>
      </c>
      <c r="F8" s="431"/>
      <c r="G8" s="459">
        <v>1</v>
      </c>
      <c r="H8" s="459">
        <v>1</v>
      </c>
      <c r="I8" s="444">
        <f ca="1">B1</f>
        <v>3137293.6168657471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13072.056736940613</v>
      </c>
      <c r="L8" s="444">
        <f t="shared" ref="L8:L262" ca="1" si="3">I8-J8+K8</f>
        <v>3150365.6736026877</v>
      </c>
      <c r="M8" s="460">
        <f>B2</f>
        <v>0.05</v>
      </c>
      <c r="N8" s="464">
        <f>'Retirement Calculator'!D7</f>
        <v>51288</v>
      </c>
    </row>
    <row r="9" spans="1:14" ht="11.25" customHeight="1" x14ac:dyDescent="0.25">
      <c r="A9" s="459">
        <v>2</v>
      </c>
      <c r="B9" s="447">
        <f t="shared" ref="B9:B71" ca="1" si="4">E8</f>
        <v>3297803.5125168459</v>
      </c>
      <c r="C9" s="447">
        <f t="shared" si="0"/>
        <v>0</v>
      </c>
      <c r="D9" s="447">
        <f ca="1">SUMIF(G:G,2,K:K)</f>
        <v>168721.8865414079</v>
      </c>
      <c r="E9" s="447">
        <f t="shared" ca="1" si="1"/>
        <v>3466525.399058254</v>
      </c>
      <c r="F9" s="431"/>
      <c r="G9" s="459">
        <v>1</v>
      </c>
      <c r="H9" s="459">
        <v>2</v>
      </c>
      <c r="I9" s="444">
        <f t="shared" ref="I9:I263" ca="1" si="5">L8</f>
        <v>3150365.6736026877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13126.523640011199</v>
      </c>
      <c r="L9" s="444">
        <f t="shared" ca="1" si="3"/>
        <v>3163492.1972426986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3466525.399058254</v>
      </c>
      <c r="C10" s="447">
        <f t="shared" si="0"/>
        <v>0</v>
      </c>
      <c r="D10" s="447">
        <f ca="1">SUMIF(G:G,3,K:K)</f>
        <v>177354.01847105275</v>
      </c>
      <c r="E10" s="447">
        <f t="shared" ca="1" si="1"/>
        <v>3643879.4175293068</v>
      </c>
      <c r="F10" s="431"/>
      <c r="G10" s="459">
        <v>1</v>
      </c>
      <c r="H10" s="459">
        <v>3</v>
      </c>
      <c r="I10" s="444">
        <f t="shared" ca="1" si="5"/>
        <v>3163492.1972426986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13181.217488511244</v>
      </c>
      <c r="L10" s="444">
        <f t="shared" ca="1" si="3"/>
        <v>3176673.4147312101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3643879.4175293068</v>
      </c>
      <c r="C11" s="447">
        <f t="shared" si="0"/>
        <v>0</v>
      </c>
      <c r="D11" s="447">
        <f ca="1">SUMIF(G:G,4,K:K)</f>
        <v>186427.78665298381</v>
      </c>
      <c r="E11" s="447">
        <f t="shared" ca="1" si="1"/>
        <v>3830307.2041822905</v>
      </c>
      <c r="F11" s="431"/>
      <c r="G11" s="459">
        <v>1</v>
      </c>
      <c r="H11" s="459">
        <v>4</v>
      </c>
      <c r="I11" s="444">
        <f t="shared" ca="1" si="5"/>
        <v>3176673.4147312101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13236.139228046708</v>
      </c>
      <c r="L11" s="444">
        <f t="shared" ca="1" si="3"/>
        <v>3189909.553959257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3830307.2041822905</v>
      </c>
      <c r="C12" s="447">
        <f t="shared" si="0"/>
        <v>0</v>
      </c>
      <c r="D12" s="447">
        <f ca="1">SUMIF(G:G,5,K:K)</f>
        <v>195965.78603604133</v>
      </c>
      <c r="E12" s="447">
        <f t="shared" ca="1" si="1"/>
        <v>4026272.990218332</v>
      </c>
      <c r="F12" s="431"/>
      <c r="G12" s="459">
        <v>1</v>
      </c>
      <c r="H12" s="459">
        <v>5</v>
      </c>
      <c r="I12" s="444">
        <f t="shared" ca="1" si="5"/>
        <v>3189909.553959257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13291.28980816357</v>
      </c>
      <c r="L12" s="444">
        <f t="shared" ca="1" si="3"/>
        <v>3203200.8437674204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4026272.990218332</v>
      </c>
      <c r="C13" s="447">
        <f t="shared" si="0"/>
        <v>116996.01957289393</v>
      </c>
      <c r="D13" s="447">
        <f ca="1">SUMIF(G:G,6,K:K)</f>
        <v>204521.16716918134</v>
      </c>
      <c r="E13" s="447">
        <f t="shared" ca="1" si="1"/>
        <v>4113798.1378146191</v>
      </c>
      <c r="F13" s="431"/>
      <c r="G13" s="459">
        <v>1</v>
      </c>
      <c r="H13" s="459">
        <v>6</v>
      </c>
      <c r="I13" s="444">
        <f t="shared" ca="1" si="5"/>
        <v>3203200.8437674204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13346.670182364251</v>
      </c>
      <c r="L13" s="444">
        <f t="shared" ca="1" si="3"/>
        <v>3216547.5139497845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4113798.1378146191</v>
      </c>
      <c r="C14" s="447">
        <f t="shared" si="0"/>
        <v>280790.44697494537</v>
      </c>
      <c r="D14" s="447">
        <f ca="1">SUMIF(G:G,7,K:K)</f>
        <v>202747.57604072196</v>
      </c>
      <c r="E14" s="447">
        <f t="shared" ca="1" si="1"/>
        <v>4035755.2668803958</v>
      </c>
      <c r="F14" s="431"/>
      <c r="G14" s="459">
        <v>1</v>
      </c>
      <c r="H14" s="459">
        <v>7</v>
      </c>
      <c r="I14" s="444">
        <f t="shared" ca="1" si="5"/>
        <v>3216547.5139497845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13402.281308124102</v>
      </c>
      <c r="L14" s="444">
        <f t="shared" ca="1" si="3"/>
        <v>3229949.7952579088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4035755.2668803958</v>
      </c>
      <c r="C15" s="447">
        <f t="shared" si="0"/>
        <v>280790.44697494537</v>
      </c>
      <c r="D15" s="447">
        <f ca="1">SUMIF(G:G,8,K:K)</f>
        <v>198754.75464758778</v>
      </c>
      <c r="E15" s="447">
        <f t="shared" ca="1" si="1"/>
        <v>3953719.5745530385</v>
      </c>
      <c r="F15" s="431"/>
      <c r="G15" s="459">
        <v>1</v>
      </c>
      <c r="H15" s="459">
        <v>8</v>
      </c>
      <c r="I15" s="444">
        <f t="shared" ca="1" si="5"/>
        <v>3229949.7952579088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13458.124146907952</v>
      </c>
      <c r="L15" s="444">
        <f t="shared" ca="1" si="3"/>
        <v>3243407.9194048168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3953719.5745530385</v>
      </c>
      <c r="C16" s="447">
        <f t="shared" si="0"/>
        <v>261607.54257494543</v>
      </c>
      <c r="D16" s="447">
        <f ca="1">SUMIF(G:G,9,K:K)</f>
        <v>195043.94913744941</v>
      </c>
      <c r="E16" s="447">
        <f t="shared" ca="1" si="1"/>
        <v>3887155.9811155424</v>
      </c>
      <c r="F16" s="431"/>
      <c r="G16" s="459">
        <v>1</v>
      </c>
      <c r="H16" s="459">
        <v>9</v>
      </c>
      <c r="I16" s="444">
        <f t="shared" ca="1" si="5"/>
        <v>3243407.9194048168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13514.199664186737</v>
      </c>
      <c r="L16" s="444">
        <f t="shared" ca="1" si="3"/>
        <v>3256922.1190690035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3887155.9811155424</v>
      </c>
      <c r="C17" s="447">
        <f t="shared" si="0"/>
        <v>259863.64217494545</v>
      </c>
      <c r="D17" s="447">
        <f ca="1">SUMIF(G:G,10,K:K)</f>
        <v>191727.65062153968</v>
      </c>
      <c r="E17" s="447">
        <f t="shared" ca="1" si="1"/>
        <v>3819019.9895621371</v>
      </c>
      <c r="F17" s="431"/>
      <c r="G17" s="459">
        <v>1</v>
      </c>
      <c r="H17" s="459">
        <v>10</v>
      </c>
      <c r="I17" s="444">
        <f t="shared" ca="1" si="5"/>
        <v>3256922.1190690035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13570.50882945418</v>
      </c>
      <c r="L17" s="444">
        <f t="shared" ca="1" si="3"/>
        <v>3270492.6278984575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3819019.9895621371</v>
      </c>
      <c r="C18" s="447">
        <f t="shared" si="0"/>
        <v>259863.64217494545</v>
      </c>
      <c r="D18" s="447">
        <f ca="1">SUMIF(G:G,11,K:K)</f>
        <v>188241.68397961365</v>
      </c>
      <c r="E18" s="447">
        <f t="shared" ca="1" si="1"/>
        <v>3747398.0313668055</v>
      </c>
      <c r="F18" s="431"/>
      <c r="G18" s="459">
        <v>1</v>
      </c>
      <c r="H18" s="459">
        <v>11</v>
      </c>
      <c r="I18" s="444">
        <f t="shared" ca="1" si="5"/>
        <v>3270492.6278984575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13627.052616243571</v>
      </c>
      <c r="L18" s="444">
        <f t="shared" ca="1" si="3"/>
        <v>3284119.6805147012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3747398.0313668055</v>
      </c>
      <c r="C19" s="447">
        <f t="shared" si="0"/>
        <v>259863.64217494545</v>
      </c>
      <c r="D19" s="447">
        <f ca="1">SUMIF(G:G,12,K:K)</f>
        <v>184577.36866833433</v>
      </c>
      <c r="E19" s="447">
        <f t="shared" ca="1" si="1"/>
        <v>3672111.7578601949</v>
      </c>
      <c r="F19" s="431"/>
      <c r="G19" s="459">
        <v>1</v>
      </c>
      <c r="H19" s="459">
        <v>12</v>
      </c>
      <c r="I19" s="444">
        <f t="shared" ca="1" si="5"/>
        <v>3284119.6805147012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13683.832002144589</v>
      </c>
      <c r="L19" s="444">
        <f t="shared" ca="1" si="3"/>
        <v>3297803.5125168459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3672111.7578601949</v>
      </c>
      <c r="C20" s="447">
        <f t="shared" si="0"/>
        <v>259863.64217494545</v>
      </c>
      <c r="D20" s="447">
        <f ca="1">SUMIF(G:G,13,K:K)</f>
        <v>180725.5800312928</v>
      </c>
      <c r="E20" s="447">
        <f t="shared" ca="1" si="1"/>
        <v>3592973.6957165427</v>
      </c>
      <c r="F20" s="431"/>
      <c r="G20" s="459">
        <v>2</v>
      </c>
      <c r="H20" s="459">
        <v>13</v>
      </c>
      <c r="I20" s="444">
        <f t="shared" ca="1" si="5"/>
        <v>3297803.5125168459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13740.847968820193</v>
      </c>
      <c r="L20" s="444">
        <f t="shared" ca="1" si="3"/>
        <v>3311544.360485666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3592973.6957165427</v>
      </c>
      <c r="C21" s="447">
        <f t="shared" si="0"/>
        <v>259863.64217494545</v>
      </c>
      <c r="D21" s="447">
        <f ca="1">SUMIF(G:G,14,K:K)</f>
        <v>176676.72657734095</v>
      </c>
      <c r="E21" s="447">
        <f t="shared" ca="1" si="1"/>
        <v>3509786.7801189381</v>
      </c>
      <c r="F21" s="431"/>
      <c r="G21" s="459">
        <v>2</v>
      </c>
      <c r="H21" s="459">
        <v>14</v>
      </c>
      <c r="I21" s="444">
        <f t="shared" ca="1" si="5"/>
        <v>3311544.360485666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13798.101502023606</v>
      </c>
      <c r="L21" s="444">
        <f t="shared" ca="1" si="3"/>
        <v>3325342.4619876896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3509786.7801189381</v>
      </c>
      <c r="C22" s="447">
        <f t="shared" si="0"/>
        <v>259863.64217494545</v>
      </c>
      <c r="D22" s="447">
        <f ca="1">SUMIF(G:G,15,K:K)</f>
        <v>172420.72609643993</v>
      </c>
      <c r="E22" s="447">
        <f t="shared" ca="1" si="1"/>
        <v>3422343.8640404325</v>
      </c>
      <c r="F22" s="431"/>
      <c r="G22" s="459">
        <v>2</v>
      </c>
      <c r="H22" s="459">
        <v>15</v>
      </c>
      <c r="I22" s="444">
        <f t="shared" ca="1" si="5"/>
        <v>3325342.4619876896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13855.593591615376</v>
      </c>
      <c r="L22" s="444">
        <f t="shared" ca="1" si="3"/>
        <v>3339198.0555793052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3422343.8640404325</v>
      </c>
      <c r="C23" s="447">
        <f t="shared" si="0"/>
        <v>259863.64217494545</v>
      </c>
      <c r="D23" s="447">
        <f ca="1">SUMIF(G:G,16,K:K)</f>
        <v>167946.98055355044</v>
      </c>
      <c r="E23" s="447">
        <f t="shared" ca="1" si="1"/>
        <v>3330427.2024190379</v>
      </c>
      <c r="F23" s="431"/>
      <c r="G23" s="459">
        <v>2</v>
      </c>
      <c r="H23" s="459">
        <v>16</v>
      </c>
      <c r="I23" s="444">
        <f t="shared" ca="1" si="5"/>
        <v>3339198.0555793052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13913.325231580438</v>
      </c>
      <c r="L23" s="444">
        <f t="shared" ca="1" si="3"/>
        <v>3353111.3808108857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3330427.2024190379</v>
      </c>
      <c r="C24" s="447">
        <f t="shared" si="0"/>
        <v>259863.64217494545</v>
      </c>
      <c r="D24" s="447">
        <f ca="1">SUMIF(G:G,17,K:K)</f>
        <v>163244.34969804678</v>
      </c>
      <c r="E24" s="447">
        <f t="shared" ca="1" si="1"/>
        <v>3233807.9099421394</v>
      </c>
      <c r="F24" s="431"/>
      <c r="G24" s="459">
        <v>2</v>
      </c>
      <c r="H24" s="459">
        <v>17</v>
      </c>
      <c r="I24" s="444">
        <f t="shared" ca="1" si="5"/>
        <v>3353111.3808108857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13971.297420045357</v>
      </c>
      <c r="L24" s="444">
        <f t="shared" ca="1" si="3"/>
        <v>3367082.6782309311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3233807.9099421394</v>
      </c>
      <c r="C25" s="447">
        <f t="shared" si="0"/>
        <v>259863.64217494545</v>
      </c>
      <c r="D25" s="447">
        <f ca="1">SUMIF(G:G,18,K:K)</f>
        <v>158301.12332293837</v>
      </c>
      <c r="E25" s="447">
        <f t="shared" ca="1" si="1"/>
        <v>3132245.3910901323</v>
      </c>
      <c r="F25" s="431"/>
      <c r="G25" s="459">
        <v>2</v>
      </c>
      <c r="H25" s="459">
        <v>18</v>
      </c>
      <c r="I25" s="444">
        <f t="shared" ca="1" si="5"/>
        <v>3367082.6782309311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14029.511159295545</v>
      </c>
      <c r="L25" s="444">
        <f t="shared" ca="1" si="3"/>
        <v>3381112.1893902267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3132245.3910901323</v>
      </c>
      <c r="C26" s="447">
        <f t="shared" si="0"/>
        <v>259863.64217494545</v>
      </c>
      <c r="D26" s="447">
        <f ca="1">SUMIF(G:G,19,K:K)</f>
        <v>153104.99210482041</v>
      </c>
      <c r="E26" s="447">
        <f t="shared" ca="1" si="1"/>
        <v>3025486.7410200075</v>
      </c>
      <c r="F26" s="431"/>
      <c r="G26" s="459">
        <v>2</v>
      </c>
      <c r="H26" s="459">
        <v>19</v>
      </c>
      <c r="I26" s="444">
        <f t="shared" ca="1" si="5"/>
        <v>3381112.1893902267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14087.96745579261</v>
      </c>
      <c r="L26" s="444">
        <f t="shared" ca="1" si="3"/>
        <v>3395200.1568460194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3025486.7410200075</v>
      </c>
      <c r="C27" s="447">
        <f t="shared" si="0"/>
        <v>259863.64217494545</v>
      </c>
      <c r="D27" s="447">
        <f ca="1">SUMIF(G:G,20,K:K)</f>
        <v>147643.0169519409</v>
      </c>
      <c r="E27" s="447">
        <f t="shared" ca="1" si="1"/>
        <v>2913266.1157970028</v>
      </c>
      <c r="F27" s="431"/>
      <c r="G27" s="459">
        <v>2</v>
      </c>
      <c r="H27" s="459">
        <v>20</v>
      </c>
      <c r="I27" s="444">
        <f t="shared" ca="1" si="5"/>
        <v>3395200.1568460194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14146.667320191747</v>
      </c>
      <c r="L27" s="444">
        <f t="shared" ca="1" si="3"/>
        <v>3409346.8241662113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2913266.1157970028</v>
      </c>
      <c r="C28" s="447">
        <f t="shared" si="0"/>
        <v>259863.64217494545</v>
      </c>
      <c r="D28" s="447">
        <f ca="1">SUMIF(G:G,21,K:K)</f>
        <v>141901.59678405724</v>
      </c>
      <c r="E28" s="447">
        <f t="shared" ca="1" si="1"/>
        <v>2795304.0704061147</v>
      </c>
      <c r="F28" s="431"/>
      <c r="G28" s="459">
        <v>2</v>
      </c>
      <c r="H28" s="459">
        <v>21</v>
      </c>
      <c r="I28" s="444">
        <f t="shared" ca="1" si="5"/>
        <v>3409346.8241662113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14205.611767359214</v>
      </c>
      <c r="L28" s="444">
        <f t="shared" ca="1" si="3"/>
        <v>3423552.4359335704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2795304.0704061147</v>
      </c>
      <c r="C29" s="447">
        <f t="shared" si="0"/>
        <v>259863.64217494545</v>
      </c>
      <c r="D29" s="447">
        <f ca="1">SUMIF(G:G,22,K:K)</f>
        <v>135866.43466384819</v>
      </c>
      <c r="E29" s="447">
        <f t="shared" ca="1" si="1"/>
        <v>2671306.8628950175</v>
      </c>
      <c r="F29" s="431"/>
      <c r="G29" s="459">
        <v>2</v>
      </c>
      <c r="H29" s="459">
        <v>22</v>
      </c>
      <c r="I29" s="444">
        <f t="shared" ca="1" si="5"/>
        <v>3423552.4359335704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14264.801816389876</v>
      </c>
      <c r="L29" s="444">
        <f t="shared" ca="1" si="3"/>
        <v>3437817.2377499603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2671306.8628950175</v>
      </c>
      <c r="C30" s="447">
        <f t="shared" si="0"/>
        <v>259863.64217494545</v>
      </c>
      <c r="D30" s="447">
        <f ca="1">SUMIF(G:G,23,K:K)</f>
        <v>129522.50219554533</v>
      </c>
      <c r="E30" s="447">
        <f t="shared" ca="1" si="1"/>
        <v>2540965.7229156177</v>
      </c>
      <c r="F30" s="431"/>
      <c r="G30" s="459">
        <v>2</v>
      </c>
      <c r="H30" s="459">
        <v>23</v>
      </c>
      <c r="I30" s="444">
        <f t="shared" ca="1" si="5"/>
        <v>3437817.2377499603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14324.238490624834</v>
      </c>
      <c r="L30" s="444">
        <f t="shared" ca="1" si="3"/>
        <v>3452141.4762405851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2540965.7229156177</v>
      </c>
      <c r="C31" s="447">
        <f t="shared" si="0"/>
        <v>259863.64217494545</v>
      </c>
      <c r="D31" s="447">
        <f ca="1">SUMIF(G:G,24,K:K)</f>
        <v>122854.00210213051</v>
      </c>
      <c r="E31" s="447">
        <f t="shared" ca="1" si="1"/>
        <v>2403956.0828428031</v>
      </c>
      <c r="F31" s="431"/>
      <c r="G31" s="459">
        <v>2</v>
      </c>
      <c r="H31" s="459">
        <v>24</v>
      </c>
      <c r="I31" s="444">
        <f t="shared" ca="1" si="5"/>
        <v>3452141.4762405851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14383.922817669105</v>
      </c>
      <c r="L31" s="444">
        <f t="shared" ca="1" si="3"/>
        <v>3466525.399058254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2403956.0828428031</v>
      </c>
      <c r="C32" s="447">
        <f t="shared" si="0"/>
        <v>259863.64217494545</v>
      </c>
      <c r="D32" s="447">
        <f ca="1">SUMIF(G:G,25,K:K)</f>
        <v>115844.32888791214</v>
      </c>
      <c r="E32" s="447">
        <f t="shared" ca="1" si="1"/>
        <v>2259936.7695557694</v>
      </c>
      <c r="F32" s="431"/>
      <c r="G32" s="459">
        <v>3</v>
      </c>
      <c r="H32" s="459">
        <v>25</v>
      </c>
      <c r="I32" s="444">
        <f t="shared" ca="1" si="5"/>
        <v>3466525.399058254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14443.855829409391</v>
      </c>
      <c r="L32" s="444">
        <f t="shared" ca="1" si="3"/>
        <v>3480969.2548876633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2259936.7695557694</v>
      </c>
      <c r="C33" s="447">
        <f t="shared" si="0"/>
        <v>259863.64217494545</v>
      </c>
      <c r="D33" s="447">
        <f ca="1">SUMIF(G:G,26,K:K)</f>
        <v>108476.0274885236</v>
      </c>
      <c r="E33" s="447">
        <f t="shared" ca="1" si="1"/>
        <v>2108549.1548693473</v>
      </c>
      <c r="F33" s="431"/>
      <c r="G33" s="459">
        <v>3</v>
      </c>
      <c r="H33" s="459">
        <v>26</v>
      </c>
      <c r="I33" s="444">
        <f t="shared" ca="1" si="5"/>
        <v>3480969.2548876633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14504.038562031928</v>
      </c>
      <c r="L33" s="444">
        <f t="shared" ca="1" si="3"/>
        <v>3495473.2934496952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2108549.1548693473</v>
      </c>
      <c r="C34" s="447">
        <f t="shared" si="0"/>
        <v>259863.64217494545</v>
      </c>
      <c r="D34" s="447">
        <f ca="1">SUMIF(G:G,27,K:K)</f>
        <v>100730.74980537772</v>
      </c>
      <c r="E34" s="447">
        <f t="shared" ca="1" si="1"/>
        <v>1949416.2624997797</v>
      </c>
      <c r="F34" s="431"/>
      <c r="G34" s="459">
        <v>3</v>
      </c>
      <c r="H34" s="459">
        <v>27</v>
      </c>
      <c r="I34" s="444">
        <f t="shared" ca="1" si="5"/>
        <v>3495473.2934496952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14564.472056040398</v>
      </c>
      <c r="L34" s="444">
        <f t="shared" ca="1" si="3"/>
        <v>3510037.7655057358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1949416.2624997797</v>
      </c>
      <c r="C35" s="447">
        <f t="shared" si="0"/>
        <v>259863.64217494545</v>
      </c>
      <c r="D35" s="447">
        <f ca="1">SUMIF(G:G,28,K:K)</f>
        <v>92589.209016341003</v>
      </c>
      <c r="E35" s="447">
        <f t="shared" ca="1" si="1"/>
        <v>1782141.8293411753</v>
      </c>
      <c r="F35" s="431"/>
      <c r="G35" s="459">
        <v>3</v>
      </c>
      <c r="H35" s="459">
        <v>28</v>
      </c>
      <c r="I35" s="444">
        <f t="shared" ca="1" si="5"/>
        <v>3510037.7655057358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14625.157356273901</v>
      </c>
      <c r="L35" s="444">
        <f t="shared" ca="1" si="3"/>
        <v>3524662.9228620096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1782141.8293411753</v>
      </c>
      <c r="C36" s="447">
        <f t="shared" si="0"/>
        <v>259863.64217494545</v>
      </c>
      <c r="D36" s="447">
        <f ca="1">SUMIF(G:G,29,K:K)</f>
        <v>84031.131548855628</v>
      </c>
      <c r="E36" s="447">
        <f t="shared" ca="1" si="1"/>
        <v>1606309.3187150855</v>
      </c>
      <c r="F36" s="431"/>
      <c r="G36" s="459">
        <v>3</v>
      </c>
      <c r="H36" s="459">
        <v>29</v>
      </c>
      <c r="I36" s="444">
        <f t="shared" ca="1" si="5"/>
        <v>3524662.9228620096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14686.095511925039</v>
      </c>
      <c r="L36" s="444">
        <f t="shared" ca="1" si="3"/>
        <v>3539349.0183739346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1606309.3187150855</v>
      </c>
      <c r="C37" s="447">
        <f t="shared" si="0"/>
        <v>259863.64217494545</v>
      </c>
      <c r="D37" s="447">
        <f ca="1">SUMIF(G:G,30,K:K)</f>
        <v>75035.206595914817</v>
      </c>
      <c r="E37" s="447">
        <f t="shared" ca="1" si="1"/>
        <v>1421480.883136055</v>
      </c>
      <c r="F37" s="431"/>
      <c r="G37" s="459">
        <v>3</v>
      </c>
      <c r="H37" s="459">
        <v>30</v>
      </c>
      <c r="I37" s="444">
        <f t="shared" ca="1" si="5"/>
        <v>3539349.0183739346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14747.287576558061</v>
      </c>
      <c r="L37" s="444">
        <f t="shared" ca="1" si="3"/>
        <v>3554096.3059504926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1421480.883136055</v>
      </c>
      <c r="C38" s="447">
        <f t="shared" si="0"/>
        <v>259863.64217494545</v>
      </c>
      <c r="D38" s="447">
        <f ca="1">SUMIF(G:G,31,K:K)</f>
        <v>65579.03304917991</v>
      </c>
      <c r="E38" s="447">
        <f t="shared" ca="1" si="1"/>
        <v>1227196.2740102895</v>
      </c>
      <c r="F38" s="431"/>
      <c r="G38" s="459">
        <v>3</v>
      </c>
      <c r="H38" s="459">
        <v>31</v>
      </c>
      <c r="I38" s="444">
        <f t="shared" ca="1" si="5"/>
        <v>3554096.3059504926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14808.734608127052</v>
      </c>
      <c r="L38" s="444">
        <f t="shared" ca="1" si="3"/>
        <v>3568905.0405586199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1227196.2740102895</v>
      </c>
      <c r="C39" s="447">
        <f t="shared" si="0"/>
        <v>259863.64217494545</v>
      </c>
      <c r="D39" s="447">
        <f ca="1">SUMIF(G:G,32,K:K)</f>
        <v>55639.063717095007</v>
      </c>
      <c r="E39" s="447">
        <f t="shared" ca="1" si="1"/>
        <v>1022971.695552439</v>
      </c>
      <c r="F39" s="431"/>
      <c r="G39" s="459">
        <v>3</v>
      </c>
      <c r="H39" s="459">
        <v>32</v>
      </c>
      <c r="I39" s="444">
        <f t="shared" ca="1" si="5"/>
        <v>3568905.0405586199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14870.437668994249</v>
      </c>
      <c r="L39" s="444">
        <f t="shared" ca="1" si="3"/>
        <v>3583775.478227614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1022971.695552439</v>
      </c>
      <c r="C40" s="447">
        <f t="shared" si="0"/>
        <v>259863.64217494545</v>
      </c>
      <c r="D40" s="447">
        <f ca="1">SUMIF(G:G,33,K:K)</f>
        <v>45190.546689094444</v>
      </c>
      <c r="E40" s="447">
        <f t="shared" ca="1" si="1"/>
        <v>808298.60006658791</v>
      </c>
      <c r="F40" s="431"/>
      <c r="G40" s="459">
        <v>3</v>
      </c>
      <c r="H40" s="459">
        <v>33</v>
      </c>
      <c r="I40" s="444">
        <f t="shared" ca="1" si="5"/>
        <v>3583775.478227614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14932.397825948392</v>
      </c>
      <c r="L40" s="444">
        <f t="shared" ca="1" si="3"/>
        <v>3598707.8760535624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808298.60006658791</v>
      </c>
      <c r="C41" s="447">
        <f t="shared" si="0"/>
        <v>259863.64217494545</v>
      </c>
      <c r="D41" s="447">
        <f ca="1">SUMIF(G:G,34,K:K)</f>
        <v>34207.46369989177</v>
      </c>
      <c r="E41" s="447">
        <f t="shared" ca="1" si="1"/>
        <v>582642.42159153428</v>
      </c>
      <c r="F41" s="431"/>
      <c r="G41" s="459">
        <v>3</v>
      </c>
      <c r="H41" s="459">
        <v>34</v>
      </c>
      <c r="I41" s="444">
        <f t="shared" ca="1" si="5"/>
        <v>3598707.8760535624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14994.616150223175</v>
      </c>
      <c r="L41" s="444">
        <f t="shared" ca="1" si="3"/>
        <v>3613702.4922037856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582642.42159153428</v>
      </c>
      <c r="C42" s="447">
        <f t="shared" si="0"/>
        <v>259863.64217494545</v>
      </c>
      <c r="D42" s="447">
        <f ca="1">SUMIF(G:G,35,K:K)</f>
        <v>22662.465340368926</v>
      </c>
      <c r="E42" s="447">
        <f t="shared" ca="1" si="1"/>
        <v>345441.24475695775</v>
      </c>
      <c r="F42" s="431"/>
      <c r="G42" s="459">
        <v>3</v>
      </c>
      <c r="H42" s="459">
        <v>35</v>
      </c>
      <c r="I42" s="444">
        <f t="shared" ca="1" si="5"/>
        <v>3613702.4922037856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15057.093717515772</v>
      </c>
      <c r="L42" s="444">
        <f t="shared" ca="1" si="3"/>
        <v>3628759.5859213015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345441.24475695775</v>
      </c>
      <c r="C43" s="447">
        <f t="shared" si="0"/>
        <v>259863.64217494545</v>
      </c>
      <c r="D43" s="447">
        <f ca="1">SUMIF(G:G,36,K:K)</f>
        <v>10526.802953731383</v>
      </c>
      <c r="E43" s="447">
        <f t="shared" ca="1" si="1"/>
        <v>96104.405535743688</v>
      </c>
      <c r="F43" s="431"/>
      <c r="G43" s="459">
        <v>3</v>
      </c>
      <c r="H43" s="459">
        <v>36</v>
      </c>
      <c r="I43" s="444">
        <f t="shared" ca="1" si="5"/>
        <v>3628759.5859213015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15119.831608005423</v>
      </c>
      <c r="L43" s="444">
        <f t="shared" ca="1" si="3"/>
        <v>3643879.4175293068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96104.405535743688</v>
      </c>
      <c r="C44" s="447">
        <f t="shared" si="0"/>
        <v>259863.64217494545</v>
      </c>
      <c r="D44" s="447">
        <f ca="1">SUMIF(G:G,37,K:K)</f>
        <v>-2229.7429526584947</v>
      </c>
      <c r="E44" s="447">
        <f t="shared" ca="1" si="1"/>
        <v>-165988.97959186026</v>
      </c>
      <c r="F44" s="431"/>
      <c r="G44" s="459">
        <v>4</v>
      </c>
      <c r="H44" s="459">
        <v>37</v>
      </c>
      <c r="I44" s="444">
        <f t="shared" ca="1" si="5"/>
        <v>3643879.4175293068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15182.830906372114</v>
      </c>
      <c r="L44" s="444">
        <f t="shared" ca="1" si="3"/>
        <v>3659062.2484356789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-165988.97959186026</v>
      </c>
      <c r="C45" s="447">
        <f t="shared" si="0"/>
        <v>259863.64217494545</v>
      </c>
      <c r="D45" s="447">
        <f ca="1">SUMIF(G:G,38,K:K)</f>
        <v>-15638.937958034736</v>
      </c>
      <c r="E45" s="447">
        <f t="shared" ca="1" si="1"/>
        <v>-441491.55972484045</v>
      </c>
      <c r="F45" s="431"/>
      <c r="G45" s="459">
        <v>4</v>
      </c>
      <c r="H45" s="459">
        <v>38</v>
      </c>
      <c r="I45" s="444">
        <f t="shared" ca="1" si="5"/>
        <v>3659062.2484356789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15246.092701815329</v>
      </c>
      <c r="L45" s="444">
        <f t="shared" ca="1" si="3"/>
        <v>3674308.3411374944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-441491.55972484045</v>
      </c>
      <c r="C46" s="447">
        <f t="shared" si="0"/>
        <v>259863.64217494545</v>
      </c>
      <c r="D46" s="447">
        <f ca="1">SUMIF(G:G,39,K:K)</f>
        <v>-29734.172828952287</v>
      </c>
      <c r="E46" s="447">
        <f t="shared" ca="1" si="1"/>
        <v>-731089.37472873821</v>
      </c>
      <c r="F46" s="431"/>
      <c r="G46" s="459">
        <v>4</v>
      </c>
      <c r="H46" s="459">
        <v>39</v>
      </c>
      <c r="I46" s="444">
        <f t="shared" ca="1" si="5"/>
        <v>3674308.3411374944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15309.618088072893</v>
      </c>
      <c r="L46" s="444">
        <f t="shared" ca="1" si="3"/>
        <v>3689617.9592255675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-731089.37472873821</v>
      </c>
      <c r="C47" s="447">
        <f t="shared" si="0"/>
        <v>259863.64217494545</v>
      </c>
      <c r="D47" s="447">
        <f ca="1">SUMIF(G:G,40,K:K)</f>
        <v>-44550.546666954775</v>
      </c>
      <c r="E47" s="447">
        <f t="shared" ca="1" si="1"/>
        <v>-1035503.5635706384</v>
      </c>
      <c r="F47" s="431"/>
      <c r="G47" s="459">
        <v>4</v>
      </c>
      <c r="H47" s="459">
        <v>40</v>
      </c>
      <c r="I47" s="444">
        <f t="shared" ca="1" si="5"/>
        <v>3689617.9592255675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15373.408163439863</v>
      </c>
      <c r="L47" s="444">
        <f t="shared" ca="1" si="3"/>
        <v>3704991.3673890075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-1035503.5635706384</v>
      </c>
      <c r="C48" s="447">
        <f t="shared" si="0"/>
        <v>259863.64217494545</v>
      </c>
      <c r="D48" s="447">
        <f ca="1">SUMIF(G:G,41,K:K)</f>
        <v>-60124.954310234716</v>
      </c>
      <c r="E48" s="447">
        <f t="shared" ca="1" si="1"/>
        <v>-1355492.1600558185</v>
      </c>
      <c r="F48" s="431"/>
      <c r="G48" s="459">
        <v>4</v>
      </c>
      <c r="H48" s="459">
        <v>41</v>
      </c>
      <c r="I48" s="444">
        <f t="shared" ca="1" si="5"/>
        <v>3704991.3673890075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15437.464030787531</v>
      </c>
      <c r="L48" s="444">
        <f t="shared" ca="1" si="3"/>
        <v>3720428.8314197948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-1355492.1600558185</v>
      </c>
      <c r="C49" s="447">
        <f t="shared" si="0"/>
        <v>259863.64217494545</v>
      </c>
      <c r="D49" s="447">
        <f ca="1">SUMIF(G:G,42,K:K)</f>
        <v>-76496.178206928686</v>
      </c>
      <c r="E49" s="447">
        <f t="shared" ca="1" si="1"/>
        <v>-1691851.9804376927</v>
      </c>
      <c r="F49" s="431"/>
      <c r="G49" s="459">
        <v>4</v>
      </c>
      <c r="H49" s="459">
        <v>42</v>
      </c>
      <c r="I49" s="444">
        <f t="shared" ca="1" si="5"/>
        <v>3720428.8314197948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15501.786797582479</v>
      </c>
      <c r="L49" s="444">
        <f t="shared" ca="1" si="3"/>
        <v>3735930.6182173775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-1691851.9804376927</v>
      </c>
      <c r="C50" s="447">
        <f t="shared" si="0"/>
        <v>259863.64217494545</v>
      </c>
      <c r="D50" s="447">
        <f ca="1">SUMIF(G:G,43,K:K)</f>
        <v>-93704.984988824275</v>
      </c>
      <c r="E50" s="447">
        <f t="shared" ca="1" si="1"/>
        <v>-2045420.6076014624</v>
      </c>
      <c r="F50" s="431"/>
      <c r="G50" s="459">
        <v>4</v>
      </c>
      <c r="H50" s="459">
        <v>43</v>
      </c>
      <c r="I50" s="444">
        <f t="shared" ca="1" si="5"/>
        <v>3735930.6182173775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15566.377575905739</v>
      </c>
      <c r="L50" s="444">
        <f t="shared" ca="1" si="3"/>
        <v>3751496.995793283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-2045420.6076014624</v>
      </c>
      <c r="C51" s="447">
        <f t="shared" si="0"/>
        <v>259863.64217494545</v>
      </c>
      <c r="D51" s="447">
        <f ca="1">SUMIF(G:G,44,K:K)</f>
        <v>-111794.22698596169</v>
      </c>
      <c r="E51" s="447">
        <f t="shared" ca="1" si="1"/>
        <v>-2417078.4767623697</v>
      </c>
      <c r="F51" s="431"/>
      <c r="G51" s="459">
        <v>4</v>
      </c>
      <c r="H51" s="459">
        <v>44</v>
      </c>
      <c r="I51" s="444">
        <f t="shared" ca="1" si="5"/>
        <v>3751496.995793283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15631.237482472012</v>
      </c>
      <c r="L51" s="444">
        <f t="shared" ca="1" si="3"/>
        <v>3767128.2332757548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-2417078.4767623697</v>
      </c>
      <c r="C52" s="447">
        <f t="shared" si="0"/>
        <v>259863.64217494545</v>
      </c>
      <c r="D52" s="447">
        <f ca="1">SUMIF(G:G,45,K:K)</f>
        <v>-130808.94893491463</v>
      </c>
      <c r="E52" s="447">
        <f t="shared" ca="1" si="1"/>
        <v>-2807751.06787223</v>
      </c>
      <c r="F52" s="431"/>
      <c r="G52" s="459">
        <v>4</v>
      </c>
      <c r="H52" s="459">
        <v>45</v>
      </c>
      <c r="I52" s="444">
        <f t="shared" ca="1" si="5"/>
        <v>3767128.2332757548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15696.367638648977</v>
      </c>
      <c r="L52" s="444">
        <f t="shared" ca="1" si="3"/>
        <v>3782824.6009144038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-2807751.06787223</v>
      </c>
      <c r="C53" s="447">
        <f t="shared" si="0"/>
        <v>259863.64217494545</v>
      </c>
      <c r="D53" s="447">
        <f ca="1">SUMIF(G:G,46,K:K)</f>
        <v>-150796.50014646945</v>
      </c>
      <c r="E53" s="447">
        <f t="shared" ca="1" si="1"/>
        <v>-3218411.2101936447</v>
      </c>
      <c r="F53" s="431"/>
      <c r="G53" s="459">
        <v>4</v>
      </c>
      <c r="H53" s="459">
        <v>46</v>
      </c>
      <c r="I53" s="444">
        <f t="shared" ca="1" si="5"/>
        <v>3782824.6009144038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15761.769170476684</v>
      </c>
      <c r="L53" s="444">
        <f t="shared" ca="1" si="3"/>
        <v>3798586.3700848804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-3218411.2101936447</v>
      </c>
      <c r="C54" s="447">
        <f t="shared" si="0"/>
        <v>259863.64217494545</v>
      </c>
      <c r="D54" s="447">
        <f ca="1">SUMIF(G:G,47,K:K)</f>
        <v>-171806.65241201571</v>
      </c>
      <c r="E54" s="447">
        <f t="shared" ca="1" si="1"/>
        <v>-3650081.5047806064</v>
      </c>
      <c r="F54" s="431"/>
      <c r="G54" s="459">
        <v>4</v>
      </c>
      <c r="H54" s="459">
        <v>47</v>
      </c>
      <c r="I54" s="444">
        <f t="shared" ca="1" si="5"/>
        <v>3798586.3700848804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15827.443208687002</v>
      </c>
      <c r="L54" s="444">
        <f t="shared" ca="1" si="3"/>
        <v>3814413.8132935674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-3650081.5047806064</v>
      </c>
      <c r="C55" s="447">
        <f t="shared" si="0"/>
        <v>259863.64217494545</v>
      </c>
      <c r="D55" s="447">
        <f ca="1">SUMIF(G:G,48,K:K)</f>
        <v>-193891.72394225153</v>
      </c>
      <c r="E55" s="447">
        <f t="shared" ca="1" si="1"/>
        <v>-4103836.870897803</v>
      </c>
      <c r="F55" s="431"/>
      <c r="G55" s="459">
        <v>4</v>
      </c>
      <c r="H55" s="459">
        <v>48</v>
      </c>
      <c r="I55" s="444">
        <f t="shared" ca="1" si="5"/>
        <v>3814413.8132935674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15893.390888723196</v>
      </c>
      <c r="L55" s="444">
        <f t="shared" ca="1" si="3"/>
        <v>3830307.2041822905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-4103836.870897803</v>
      </c>
      <c r="C56" s="447">
        <f t="shared" si="0"/>
        <v>259863.64217494545</v>
      </c>
      <c r="D56" s="447">
        <f ca="1">SUMIF(G:G,49,K:K)</f>
        <v>-217106.70964682792</v>
      </c>
      <c r="E56" s="447">
        <f t="shared" ca="1" si="1"/>
        <v>-4580807.2227195762</v>
      </c>
      <c r="F56" s="431"/>
      <c r="G56" s="459">
        <f>G55+1</f>
        <v>5</v>
      </c>
      <c r="H56" s="459">
        <v>49</v>
      </c>
      <c r="I56" s="444">
        <f t="shared" ca="1" si="5"/>
        <v>3830307.2041822905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15959.613350759544</v>
      </c>
      <c r="L56" s="444">
        <f t="shared" ca="1" si="3"/>
        <v>3846266.8175330502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-4580807.2227195762</v>
      </c>
      <c r="C57" s="447">
        <f t="shared" si="0"/>
        <v>259863.64217494545</v>
      </c>
      <c r="D57" s="447">
        <f ca="1">SUMIF(G:G,50,K:K)</f>
        <v>-241509.41807934764</v>
      </c>
      <c r="E57" s="447">
        <f t="shared" ca="1" si="1"/>
        <v>-5082180.2829738688</v>
      </c>
      <c r="F57" s="431"/>
      <c r="G57" s="459">
        <f t="shared" ref="G57:G67" si="8">G56</f>
        <v>5</v>
      </c>
      <c r="H57" s="459">
        <v>50</v>
      </c>
      <c r="I57" s="444">
        <f t="shared" ca="1" si="5"/>
        <v>3846266.8175330502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16026.111739721042</v>
      </c>
      <c r="L57" s="444">
        <f t="shared" ca="1" si="3"/>
        <v>3862292.9292727713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-5082180.2829738688</v>
      </c>
      <c r="C58" s="447">
        <f t="shared" si="0"/>
        <v>259863.64217494545</v>
      </c>
      <c r="D58" s="447">
        <f ca="1">SUMIF(G:G,51,K:K)</f>
        <v>-267160.61538872949</v>
      </c>
      <c r="E58" s="447">
        <f t="shared" ca="1" si="1"/>
        <v>-5609204.5405375436</v>
      </c>
      <c r="F58" s="431"/>
      <c r="G58" s="459">
        <f t="shared" si="8"/>
        <v>5</v>
      </c>
      <c r="H58" s="459">
        <v>51</v>
      </c>
      <c r="I58" s="444">
        <f t="shared" ca="1" si="5"/>
        <v>3862292.9292727713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16092.887205303214</v>
      </c>
      <c r="L58" s="444">
        <f t="shared" ca="1" si="3"/>
        <v>3878385.8164780745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-5609204.5405375436</v>
      </c>
      <c r="C59" s="447">
        <f t="shared" si="0"/>
        <v>259863.64217494545</v>
      </c>
      <c r="D59" s="447">
        <f ca="1">SUMIF(G:G,52,K:K)</f>
        <v>-294124.1766353983</v>
      </c>
      <c r="E59" s="447">
        <f t="shared" ca="1" si="1"/>
        <v>-6163192.3593478873</v>
      </c>
      <c r="F59" s="431"/>
      <c r="G59" s="459">
        <f t="shared" si="8"/>
        <v>5</v>
      </c>
      <c r="H59" s="459">
        <v>52</v>
      </c>
      <c r="I59" s="444">
        <f t="shared" ca="1" si="5"/>
        <v>3878385.8164780745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16159.940901991977</v>
      </c>
      <c r="L59" s="444">
        <f t="shared" ca="1" si="3"/>
        <v>3894545.7573800664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-6163192.3593478873</v>
      </c>
      <c r="C60" s="447">
        <f t="shared" si="0"/>
        <v>259863.64217494545</v>
      </c>
      <c r="D60" s="447">
        <f ca="1">SUMIF(G:G,53,K:K)</f>
        <v>-322467.24484909693</v>
      </c>
      <c r="E60" s="447">
        <f t="shared" ca="1" si="1"/>
        <v>-6745523.2463719295</v>
      </c>
      <c r="F60" s="431"/>
      <c r="G60" s="459">
        <f t="shared" si="8"/>
        <v>5</v>
      </c>
      <c r="H60" s="459">
        <v>53</v>
      </c>
      <c r="I60" s="444">
        <f t="shared" ca="1" si="5"/>
        <v>3894545.7573800664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16227.273989083609</v>
      </c>
      <c r="L60" s="444">
        <f t="shared" ca="1" si="3"/>
        <v>3910773.0313691502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-6745523.2463719295</v>
      </c>
      <c r="C61" s="447">
        <f t="shared" si="0"/>
        <v>259863.64217494545</v>
      </c>
      <c r="D61" s="447">
        <f ca="1">SUMIF(G:G,54,K:K)</f>
        <v>-352260.39822439983</v>
      </c>
      <c r="E61" s="447">
        <f t="shared" ca="1" si="1"/>
        <v>-7357647.2867712742</v>
      </c>
      <c r="F61" s="431"/>
      <c r="G61" s="459">
        <f t="shared" si="8"/>
        <v>5</v>
      </c>
      <c r="H61" s="459">
        <v>54</v>
      </c>
      <c r="I61" s="444">
        <f t="shared" ca="1" si="5"/>
        <v>3910773.0313691502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16294.88763070479</v>
      </c>
      <c r="L61" s="444">
        <f t="shared" ca="1" si="3"/>
        <v>3927067.9189998549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-7357647.2867712742</v>
      </c>
      <c r="C62" s="447">
        <f t="shared" si="0"/>
        <v>259863.64217494545</v>
      </c>
      <c r="D62" s="447">
        <f ca="1">SUMIF(G:G,55,K:K)</f>
        <v>-383577.82587026479</v>
      </c>
      <c r="E62" s="447">
        <f t="shared" ca="1" si="1"/>
        <v>-8001088.7548164837</v>
      </c>
      <c r="F62" s="431"/>
      <c r="G62" s="459">
        <f t="shared" si="8"/>
        <v>5</v>
      </c>
      <c r="H62" s="459">
        <v>55</v>
      </c>
      <c r="I62" s="444">
        <f t="shared" ca="1" si="5"/>
        <v>3927067.9189998549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16362.782995832729</v>
      </c>
      <c r="L62" s="444">
        <f t="shared" ca="1" si="3"/>
        <v>3943430.7019956876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-8001088.7548164837</v>
      </c>
      <c r="C63" s="447">
        <f t="shared" si="0"/>
        <v>259863.64217494545</v>
      </c>
      <c r="D63" s="447">
        <f ca="1">SUMIF(G:G,56,K:K)</f>
        <v>-416497.51255126623</v>
      </c>
      <c r="E63" s="447">
        <f t="shared" ca="1" si="1"/>
        <v>-8677449.9095426947</v>
      </c>
      <c r="F63" s="431"/>
      <c r="G63" s="459">
        <f t="shared" si="8"/>
        <v>5</v>
      </c>
      <c r="H63" s="459">
        <v>56</v>
      </c>
      <c r="I63" s="444">
        <f t="shared" ca="1" si="5"/>
        <v>3943430.7019956876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16430.961258315365</v>
      </c>
      <c r="L63" s="444">
        <f t="shared" ca="1" si="3"/>
        <v>3959861.663254003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-8677449.9095426947</v>
      </c>
      <c r="C64" s="447">
        <f t="shared" si="0"/>
        <v>259863.64217494545</v>
      </c>
      <c r="D64" s="447">
        <f ca="1">SUMIF(G:G,57,K:K)</f>
        <v>-451101.43288054003</v>
      </c>
      <c r="E64" s="447">
        <f t="shared" ca="1" si="1"/>
        <v>-9388414.9845981803</v>
      </c>
      <c r="F64" s="431"/>
      <c r="G64" s="459">
        <f t="shared" si="8"/>
        <v>5</v>
      </c>
      <c r="H64" s="459">
        <v>57</v>
      </c>
      <c r="I64" s="444">
        <f t="shared" ca="1" si="5"/>
        <v>3959861.663254003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16499.42359689168</v>
      </c>
      <c r="L64" s="444">
        <f t="shared" ca="1" si="3"/>
        <v>3976361.0868508946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-9388414.9845981803</v>
      </c>
      <c r="C65" s="447">
        <f t="shared" si="0"/>
        <v>259863.64217494545</v>
      </c>
      <c r="D65" s="447">
        <f ca="1">SUMIF(G:G,58,K:K)</f>
        <v>-487475.75544800784</v>
      </c>
      <c r="E65" s="447">
        <f t="shared" ca="1" si="1"/>
        <v>-10135754.382221134</v>
      </c>
      <c r="F65" s="431"/>
      <c r="G65" s="459">
        <f t="shared" si="8"/>
        <v>5</v>
      </c>
      <c r="H65" s="459">
        <v>58</v>
      </c>
      <c r="I65" s="444">
        <f t="shared" ca="1" si="5"/>
        <v>3976361.0868508946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16568.171195212064</v>
      </c>
      <c r="L65" s="444">
        <f t="shared" ca="1" si="3"/>
        <v>3992929.2580461069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-10135754.382221134</v>
      </c>
      <c r="C66" s="447">
        <f t="shared" si="0"/>
        <v>259863.64217494545</v>
      </c>
      <c r="D66" s="447">
        <f ca="1">SUMIF(G:G,59,K:K)</f>
        <v>-525711.05739218974</v>
      </c>
      <c r="E66" s="447">
        <f t="shared" ca="1" si="1"/>
        <v>-10921329.08178827</v>
      </c>
      <c r="F66" s="431"/>
      <c r="G66" s="459">
        <f t="shared" si="8"/>
        <v>5</v>
      </c>
      <c r="H66" s="459">
        <v>59</v>
      </c>
      <c r="I66" s="444">
        <f t="shared" ca="1" si="5"/>
        <v>3992929.2580461069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16637.205241858777</v>
      </c>
      <c r="L66" s="444">
        <f t="shared" ca="1" si="3"/>
        <v>4009566.4632879659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-10921329.08178827</v>
      </c>
      <c r="C67" s="447">
        <f t="shared" si="0"/>
        <v>259863.64217494545</v>
      </c>
      <c r="D67" s="447">
        <f t="shared" ref="D67:D71" ca="1" si="9">SUMIF(G:G,60,K:K)</f>
        <v>-565902.54994991689</v>
      </c>
      <c r="E67" s="447">
        <f t="shared" ca="1" si="1"/>
        <v>-11747095.273913132</v>
      </c>
      <c r="F67" s="431"/>
      <c r="G67" s="459">
        <f t="shared" si="8"/>
        <v>5</v>
      </c>
      <c r="H67" s="459">
        <v>60</v>
      </c>
      <c r="I67" s="444">
        <f t="shared" ca="1" si="5"/>
        <v>4009566.4632879659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16706.526930366523</v>
      </c>
      <c r="L67" s="444">
        <f t="shared" ca="1" si="3"/>
        <v>4026272.9902183325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-11747095.273913132</v>
      </c>
      <c r="C68" s="447">
        <f t="shared" si="0"/>
        <v>259863.64217494545</v>
      </c>
      <c r="D68" s="447">
        <f t="shared" ca="1" si="9"/>
        <v>-565902.54994991689</v>
      </c>
      <c r="E68" s="447">
        <f t="shared" ca="1" si="1"/>
        <v>-12572861.466037994</v>
      </c>
      <c r="F68" s="431"/>
      <c r="G68" s="459">
        <f>G67+1</f>
        <v>6</v>
      </c>
      <c r="H68" s="459">
        <v>61</v>
      </c>
      <c r="I68" s="444">
        <f t="shared" ca="1" si="5"/>
        <v>4026272.9902183325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16776.137459243051</v>
      </c>
      <c r="L68" s="444">
        <f t="shared" ca="1" si="3"/>
        <v>4043049.1276775757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-12572861.466037994</v>
      </c>
      <c r="C69" s="447">
        <f t="shared" si="0"/>
        <v>259863.64217494545</v>
      </c>
      <c r="D69" s="447">
        <f t="shared" ca="1" si="9"/>
        <v>-565902.54994991689</v>
      </c>
      <c r="E69" s="447">
        <f t="shared" ca="1" si="1"/>
        <v>-13398627.658162856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4043049.1276775757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16846.038031989898</v>
      </c>
      <c r="L69" s="444">
        <f t="shared" ca="1" si="3"/>
        <v>4059895.1657095654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-13398627.658162856</v>
      </c>
      <c r="C70" s="447">
        <f t="shared" si="0"/>
        <v>259863.64217494545</v>
      </c>
      <c r="D70" s="447">
        <f t="shared" ca="1" si="9"/>
        <v>-565902.54994991689</v>
      </c>
      <c r="E70" s="447">
        <f t="shared" ca="1" si="1"/>
        <v>-14224393.850287719</v>
      </c>
      <c r="F70" s="431"/>
      <c r="G70" s="459">
        <f t="shared" si="10"/>
        <v>6</v>
      </c>
      <c r="H70" s="459">
        <v>63</v>
      </c>
      <c r="I70" s="444">
        <f t="shared" ca="1" si="5"/>
        <v>4059895.1657095654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16916.229857123188</v>
      </c>
      <c r="L70" s="444">
        <f t="shared" ca="1" si="3"/>
        <v>4076811.3955666884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-14224393.850287719</v>
      </c>
      <c r="C71" s="447">
        <f t="shared" si="0"/>
        <v>259863.64217494545</v>
      </c>
      <c r="D71" s="447">
        <f t="shared" ca="1" si="9"/>
        <v>-565902.54994991689</v>
      </c>
      <c r="E71" s="447">
        <f t="shared" ca="1" si="1"/>
        <v>-15050160.042412581</v>
      </c>
      <c r="F71" s="431"/>
      <c r="G71" s="459">
        <f t="shared" si="10"/>
        <v>6</v>
      </c>
      <c r="H71" s="459">
        <v>64</v>
      </c>
      <c r="I71" s="444">
        <f t="shared" ca="1" si="5"/>
        <v>4076811.3955666884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16986.714148194533</v>
      </c>
      <c r="L71" s="444">
        <f t="shared" ca="1" si="3"/>
        <v>4093798.1097148829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4093798.1097148829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17057.492123812011</v>
      </c>
      <c r="L72" s="444">
        <f t="shared" ca="1" si="3"/>
        <v>4110855.6018386949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4110855.6018386949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17128.565007661229</v>
      </c>
      <c r="L73" s="444">
        <f t="shared" ca="1" si="3"/>
        <v>4127984.1668463559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4127984.1668463559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17199.934028526484</v>
      </c>
      <c r="L74" s="444">
        <f t="shared" ca="1" si="3"/>
        <v>4145184.1008748822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4145184.1008748822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17174.103737334597</v>
      </c>
      <c r="L75" s="444">
        <f t="shared" ca="1" si="3"/>
        <v>4138959.0006976379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4138959.0006976379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17148.165819929414</v>
      </c>
      <c r="L76" s="444">
        <f t="shared" ca="1" si="3"/>
        <v>4132707.9626029884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4132707.9626029884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17122.11982786837</v>
      </c>
      <c r="L77" s="444">
        <f t="shared" ca="1" si="3"/>
        <v>4126430.8785162778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4126430.8785162778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17095.965310840409</v>
      </c>
      <c r="L78" s="444">
        <f t="shared" ca="1" si="3"/>
        <v>4120127.6399125392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4120127.6399125392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17069.701816658166</v>
      </c>
      <c r="L79" s="444">
        <f t="shared" ca="1" si="3"/>
        <v>4113798.1378146182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4113798.1378146182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17043.328891250163</v>
      </c>
      <c r="L80" s="444">
        <f t="shared" ca="1" si="3"/>
        <v>4107442.2627912895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4107442.2627912895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17016.846078652961</v>
      </c>
      <c r="L81" s="444">
        <f t="shared" ca="1" si="3"/>
        <v>4101059.9049553634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4101059.9049553634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16990.252921003266</v>
      </c>
      <c r="L82" s="444">
        <f t="shared" ca="1" si="3"/>
        <v>4094650.9539617877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4094650.9539617877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16963.548958530035</v>
      </c>
      <c r="L83" s="444">
        <f t="shared" ca="1" si="3"/>
        <v>4088215.2990057389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4088215.2990057389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16936.7337295465</v>
      </c>
      <c r="L84" s="444">
        <f t="shared" ca="1" si="3"/>
        <v>4081752.8288207063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4081752.8288207063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16909.806770442196</v>
      </c>
      <c r="L85" s="444">
        <f t="shared" ca="1" si="3"/>
        <v>4075263.4316765694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4075263.4316765694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16882.767615674959</v>
      </c>
      <c r="L86" s="444">
        <f t="shared" ca="1" si="3"/>
        <v>4068746.9953776654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4068746.9953776654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16855.615797762861</v>
      </c>
      <c r="L87" s="444">
        <f t="shared" ca="1" si="3"/>
        <v>4062203.4072608491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4062203.4072608491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16828.350847276124</v>
      </c>
      <c r="L88" s="444">
        <f t="shared" ca="1" si="3"/>
        <v>4055632.5541935461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4055632.5541935461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16800.972292829032</v>
      </c>
      <c r="L89" s="444">
        <f t="shared" ca="1" si="3"/>
        <v>4049034.3225717959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4049034.3225717959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16773.479661071739</v>
      </c>
      <c r="L90" s="444">
        <f t="shared" ca="1" si="3"/>
        <v>4042408.5983182886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4042408.5983182886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16745.872476682121</v>
      </c>
      <c r="L91" s="444">
        <f t="shared" ca="1" si="3"/>
        <v>4035755.2668803916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4035755.2668803916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16718.150262357551</v>
      </c>
      <c r="L92" s="444">
        <f t="shared" ca="1" si="3"/>
        <v>4029074.2132281703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4029074.2132281703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16690.312538806629</v>
      </c>
      <c r="L93" s="444">
        <f t="shared" ca="1" si="3"/>
        <v>4022365.3218523981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4022365.3218523981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16662.358824740913</v>
      </c>
      <c r="L94" s="444">
        <f t="shared" ca="1" si="3"/>
        <v>4015628.4767625602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4015628.4767625602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16634.28863686659</v>
      </c>
      <c r="L95" s="444">
        <f t="shared" ca="1" si="3"/>
        <v>4008863.5614848477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4008863.5614848477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16606.10148987612</v>
      </c>
      <c r="L96" s="444">
        <f t="shared" ca="1" si="3"/>
        <v>4002070.4590601446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4002070.4590601446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16577.796896439857</v>
      </c>
      <c r="L97" s="444">
        <f t="shared" ca="1" si="3"/>
        <v>3995249.0520420056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3995249.0520420056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16549.374367197612</v>
      </c>
      <c r="L98" s="444">
        <f t="shared" ca="1" si="3"/>
        <v>3988399.2224946241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3988399.2224946241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16520.833410750187</v>
      </c>
      <c r="L99" s="444">
        <f t="shared" ca="1" si="3"/>
        <v>3981520.8519907952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3981520.8519907952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16492.173533650901</v>
      </c>
      <c r="L100" s="444">
        <f t="shared" ca="1" si="3"/>
        <v>3974613.8216098673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3974613.8216098673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16463.394240397036</v>
      </c>
      <c r="L101" s="444">
        <f t="shared" ca="1" si="3"/>
        <v>3967678.0119356853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3967678.0119356853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16434.495033421274</v>
      </c>
      <c r="L102" s="444">
        <f t="shared" ca="1" si="3"/>
        <v>3960713.3030545274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3960713.3030545274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16405.475413083117</v>
      </c>
      <c r="L103" s="444">
        <f t="shared" ca="1" si="3"/>
        <v>3953719.5745530315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3953719.5745530315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16376.334877660218</v>
      </c>
      <c r="L104" s="444">
        <f t="shared" ca="1" si="3"/>
        <v>3946696.7055161125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3946696.7055161125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16354.339175006389</v>
      </c>
      <c r="L105" s="444">
        <f t="shared" ca="1" si="3"/>
        <v>3941395.74117654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3941395.74117654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16332.251823591503</v>
      </c>
      <c r="L106" s="444">
        <f t="shared" ca="1" si="3"/>
        <v>3936072.6894855527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3936072.6894855527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16310.072441545726</v>
      </c>
      <c r="L107" s="444">
        <f t="shared" ca="1" si="3"/>
        <v>3930727.4584125197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3930727.4584125197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16287.800645408086</v>
      </c>
      <c r="L108" s="444">
        <f t="shared" ca="1" si="3"/>
        <v>3925359.955543349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3925359.955543349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16265.436050119875</v>
      </c>
      <c r="L109" s="444">
        <f t="shared" ca="1" si="3"/>
        <v>3919970.08807889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3919970.08807889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16242.978269017965</v>
      </c>
      <c r="L110" s="444">
        <f t="shared" ca="1" si="3"/>
        <v>3914557.7628333289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3914557.7628333289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16220.426913828125</v>
      </c>
      <c r="L111" s="444">
        <f t="shared" ca="1" si="3"/>
        <v>3909122.8862325782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3909122.8862325782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16197.781594658332</v>
      </c>
      <c r="L112" s="444">
        <f t="shared" ca="1" si="3"/>
        <v>3903665.3643126576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3903665.3643126576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16175.041919991992</v>
      </c>
      <c r="L113" s="444">
        <f t="shared" ca="1" si="3"/>
        <v>3898185.1027180706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3898185.1027180706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16152.207496681216</v>
      </c>
      <c r="L114" s="444">
        <f t="shared" ca="1" si="3"/>
        <v>3892682.006700173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3892682.006700173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16129.277929939975</v>
      </c>
      <c r="L115" s="444">
        <f t="shared" ca="1" si="3"/>
        <v>3887155.981115534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3887155.981115534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16106.252823337312</v>
      </c>
      <c r="L116" s="444">
        <f t="shared" ca="1" si="3"/>
        <v>3881606.9304242926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3881606.9304242926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16083.131778790474</v>
      </c>
      <c r="L117" s="444">
        <f t="shared" ca="1" si="3"/>
        <v>3876034.7586885043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3876034.7586885043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16059.914396558022</v>
      </c>
      <c r="L118" s="444">
        <f t="shared" ca="1" si="3"/>
        <v>3870439.3695704835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3870439.3695704835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16036.600275232937</v>
      </c>
      <c r="L119" s="444">
        <f t="shared" ca="1" si="3"/>
        <v>3864820.6663311375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3864820.6663311375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16013.189011735662</v>
      </c>
      <c r="L120" s="444">
        <f t="shared" ca="1" si="3"/>
        <v>3859178.5518282945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3859178.5518282945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15989.68020130715</v>
      </c>
      <c r="L121" s="444">
        <f t="shared" ca="1" si="3"/>
        <v>3853512.9285150226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3853512.9285150226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15966.073437501847</v>
      </c>
      <c r="L122" s="444">
        <f t="shared" ca="1" si="3"/>
        <v>3847823.6984379455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3847823.6984379455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15942.368312180695</v>
      </c>
      <c r="L123" s="444">
        <f t="shared" ca="1" si="3"/>
        <v>3842110.7632355471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3842110.7632355471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15918.564415504034</v>
      </c>
      <c r="L124" s="444">
        <f t="shared" ca="1" si="3"/>
        <v>3836374.0241364725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3836374.0241364725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15894.661335924557</v>
      </c>
      <c r="L125" s="444">
        <f t="shared" ca="1" si="3"/>
        <v>3830613.3819578183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3830613.3819578183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15870.658660180165</v>
      </c>
      <c r="L126" s="444">
        <f t="shared" ca="1" si="3"/>
        <v>3824828.7371034194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3824828.7371034194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15846.555973286833</v>
      </c>
      <c r="L127" s="444">
        <f t="shared" ca="1" si="3"/>
        <v>3819019.9895621273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3819019.9895621273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15822.352858531454</v>
      </c>
      <c r="L128" s="444">
        <f t="shared" ca="1" si="3"/>
        <v>3813187.0389060797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3813187.0389060797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15798.048897464587</v>
      </c>
      <c r="L129" s="444">
        <f t="shared" ca="1" si="3"/>
        <v>3807329.7842889656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3807329.7842889656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15773.643669893279</v>
      </c>
      <c r="L130" s="444">
        <f t="shared" ca="1" si="3"/>
        <v>3801448.1244442803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3801448.1244442803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15749.136753873754</v>
      </c>
      <c r="L131" s="444">
        <f t="shared" ca="1" si="3"/>
        <v>3795541.9576835753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3795541.9576835753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15724.527725704153</v>
      </c>
      <c r="L132" s="444">
        <f t="shared" ca="1" si="3"/>
        <v>3789611.1818947005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3789611.1818947005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15699.816159917173</v>
      </c>
      <c r="L133" s="444">
        <f t="shared" ca="1" si="3"/>
        <v>3783655.6945400387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3783655.6945400387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15675.001629272749</v>
      </c>
      <c r="L134" s="444">
        <f t="shared" ca="1" si="3"/>
        <v>3777675.3926547328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3777675.3926547328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15650.083704750641</v>
      </c>
      <c r="L135" s="444">
        <f t="shared" ca="1" si="3"/>
        <v>3771670.1728449045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3771670.1728449045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15625.061955543022</v>
      </c>
      <c r="L136" s="444">
        <f t="shared" ca="1" si="3"/>
        <v>3765639.9312858689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3765639.9312858689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15599.935949047042</v>
      </c>
      <c r="L137" s="444">
        <f t="shared" ca="1" si="3"/>
        <v>3759584.5637203371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3759584.5637203371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15574.705250857325</v>
      </c>
      <c r="L138" s="444">
        <f t="shared" ca="1" si="3"/>
        <v>3753503.9654566157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3753503.9654566157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15549.369424758488</v>
      </c>
      <c r="L139" s="444">
        <f t="shared" ca="1" si="3"/>
        <v>3747398.0313667953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3747398.0313667953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15523.928032717567</v>
      </c>
      <c r="L140" s="444">
        <f t="shared" ca="1" si="3"/>
        <v>3741266.6558849341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3741266.6558849341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15498.380634876483</v>
      </c>
      <c r="L141" s="444">
        <f t="shared" ca="1" si="3"/>
        <v>3735109.7330052317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3735109.7330052317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15472.726789544389</v>
      </c>
      <c r="L142" s="444">
        <f t="shared" ca="1" si="3"/>
        <v>3728927.1562801972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3728927.1562801972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15446.966053190075</v>
      </c>
      <c r="L143" s="444">
        <f t="shared" ca="1" si="3"/>
        <v>3722718.8188188085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3722718.8188188085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15421.09798043429</v>
      </c>
      <c r="L144" s="444">
        <f t="shared" ca="1" si="3"/>
        <v>3716484.6132846638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3716484.6132846638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15395.12212404202</v>
      </c>
      <c r="L145" s="444">
        <f t="shared" ca="1" si="3"/>
        <v>3710224.4318941268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3710224.4318941268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15369.038034914784</v>
      </c>
      <c r="L146" s="444">
        <f t="shared" ca="1" si="3"/>
        <v>3703938.166414463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3703938.166414463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15342.845262082848</v>
      </c>
      <c r="L147" s="444">
        <f t="shared" ca="1" si="3"/>
        <v>3697625.7081619669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3697625.7081619669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15316.54335269745</v>
      </c>
      <c r="L148" s="444">
        <f t="shared" ca="1" si="3"/>
        <v>3691286.9480000855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3691286.9480000855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15290.131852022945</v>
      </c>
      <c r="L149" s="444">
        <f t="shared" ca="1" si="3"/>
        <v>3684921.7763375295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3684921.7763375295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15263.610303428961</v>
      </c>
      <c r="L150" s="444">
        <f t="shared" ca="1" si="3"/>
        <v>3678530.0831263796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3678530.0831263796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15236.978248382504</v>
      </c>
      <c r="L151" s="444">
        <f t="shared" ca="1" si="3"/>
        <v>3672111.7578601833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3672111.7578601833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15210.235226440018</v>
      </c>
      <c r="L152" s="444">
        <f t="shared" ca="1" si="3"/>
        <v>3665666.6895720446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3665666.6895720446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15183.38077523944</v>
      </c>
      <c r="L153" s="444">
        <f t="shared" ca="1" si="3"/>
        <v>3659194.7668327051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3659194.7668327051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15156.414430492192</v>
      </c>
      <c r="L154" s="444">
        <f t="shared" ca="1" si="3"/>
        <v>3652695.8777486184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3652695.8777486184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15129.335725975163</v>
      </c>
      <c r="L155" s="444">
        <f t="shared" ca="1" si="3"/>
        <v>3646169.9099600147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3646169.9099600147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15102.144193522647</v>
      </c>
      <c r="L156" s="444">
        <f t="shared" ca="1" si="3"/>
        <v>3639616.7506389585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3639616.7506389585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15074.839363018247</v>
      </c>
      <c r="L157" s="444">
        <f t="shared" ca="1" si="3"/>
        <v>3633036.2864873977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3633036.2864873977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15047.420762386748</v>
      </c>
      <c r="L158" s="444">
        <f t="shared" ca="1" si="3"/>
        <v>3626428.4037352055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3626428.4037352055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15019.887917585946</v>
      </c>
      <c r="L159" s="444">
        <f t="shared" ca="1" si="3"/>
        <v>3619792.9881382128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3619792.9881382128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14992.240352598472</v>
      </c>
      <c r="L160" s="444">
        <f t="shared" ca="1" si="3"/>
        <v>3613129.9249762325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3613129.9249762325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14964.477589423559</v>
      </c>
      <c r="L161" s="444">
        <f t="shared" ca="1" si="3"/>
        <v>3606439.0990510774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3606439.0990510774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14936.599148068743</v>
      </c>
      <c r="L162" s="444">
        <f t="shared" ca="1" si="3"/>
        <v>3599720.3946845671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3599720.3946845671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14908.604546541617</v>
      </c>
      <c r="L163" s="444">
        <f t="shared" ca="1" si="3"/>
        <v>3592973.6957165301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3592973.6957165301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14880.493300841463</v>
      </c>
      <c r="L164" s="444">
        <f t="shared" ca="1" si="3"/>
        <v>3586198.8855027929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3586198.8855027929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14852.264924950894</v>
      </c>
      <c r="L165" s="444">
        <f t="shared" ca="1" si="3"/>
        <v>3579395.8469131649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3579395.8469131649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14823.918930827444</v>
      </c>
      <c r="L166" s="444">
        <f t="shared" ca="1" si="3"/>
        <v>3572564.4623294137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3572564.4623294137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14795.454828395144</v>
      </c>
      <c r="L167" s="444">
        <f t="shared" ca="1" si="3"/>
        <v>3565704.6136432299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3565704.6136432299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14766.872125536045</v>
      </c>
      <c r="L168" s="444">
        <f t="shared" ca="1" si="3"/>
        <v>3558816.1822541873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3558816.1822541873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14738.170328081704</v>
      </c>
      <c r="L169" s="444">
        <f t="shared" ca="1" si="3"/>
        <v>3551899.04906769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3551899.04906769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14709.348939804628</v>
      </c>
      <c r="L170" s="444">
        <f t="shared" ca="1" si="3"/>
        <v>3544953.094492916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3544953.094492916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14680.407462409737</v>
      </c>
      <c r="L171" s="444">
        <f t="shared" ca="1" si="3"/>
        <v>3537978.1984407469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3537978.1984407469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14651.345395525697</v>
      </c>
      <c r="L172" s="444">
        <f t="shared" ca="1" si="3"/>
        <v>3530974.2403216939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3530974.2403216939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14622.162236696315</v>
      </c>
      <c r="L173" s="444">
        <f t="shared" ca="1" si="3"/>
        <v>3523941.0990438112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3523941.0990438112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14592.857481371801</v>
      </c>
      <c r="L174" s="444">
        <f t="shared" ca="1" si="3"/>
        <v>3516878.653010604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3516878.653010604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14563.430622900105</v>
      </c>
      <c r="L175" s="444">
        <f t="shared" ca="1" si="3"/>
        <v>3509786.780118925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3509786.780118925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14533.881152518108</v>
      </c>
      <c r="L176" s="444">
        <f t="shared" ca="1" si="3"/>
        <v>3502665.3577568643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3502665.3577568643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14504.208559342856</v>
      </c>
      <c r="L177" s="444">
        <f t="shared" ca="1" si="3"/>
        <v>3495514.2628016281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3495514.2628016281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14474.412330362706</v>
      </c>
      <c r="L178" s="444">
        <f t="shared" ca="1" si="3"/>
        <v>3488333.3716174117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3488333.3716174117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14444.49195042847</v>
      </c>
      <c r="L179" s="444">
        <f t="shared" ca="1" si="3"/>
        <v>3481122.5600532615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3481122.5600532615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14414.44690224451</v>
      </c>
      <c r="L180" s="444">
        <f t="shared" ca="1" si="3"/>
        <v>3473881.703440927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3473881.703440927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14384.276666359783</v>
      </c>
      <c r="L181" s="444">
        <f t="shared" ca="1" si="3"/>
        <v>3466610.6765927081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3466610.6765927081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14353.980721158874</v>
      </c>
      <c r="L182" s="444">
        <f t="shared" ca="1" si="3"/>
        <v>3459309.3537992882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3459309.3537992882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14323.558542852954</v>
      </c>
      <c r="L183" s="444">
        <f t="shared" ca="1" si="3"/>
        <v>3451977.6088275621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3451977.6088275621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14293.009605470763</v>
      </c>
      <c r="L184" s="444">
        <f t="shared" ca="1" si="3"/>
        <v>3444615.3149184538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3444615.3149184538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14262.333380849481</v>
      </c>
      <c r="L185" s="444">
        <f t="shared" ca="1" si="3"/>
        <v>3437222.3447847245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3437222.3447847245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14231.529338625609</v>
      </c>
      <c r="L186" s="444">
        <f t="shared" ca="1" si="3"/>
        <v>3429798.5706087714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3429798.5706087714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14200.596946225802</v>
      </c>
      <c r="L187" s="444">
        <f t="shared" ca="1" si="3"/>
        <v>3422343.8640404185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3422343.8640404185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14169.535668857665</v>
      </c>
      <c r="L188" s="444">
        <f t="shared" ca="1" si="3"/>
        <v>3414858.0961946975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3414858.0961946975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14138.344969500495</v>
      </c>
      <c r="L189" s="444">
        <f t="shared" ca="1" si="3"/>
        <v>3407341.137649619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3407341.137649619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14107.024308896</v>
      </c>
      <c r="L190" s="444">
        <f t="shared" ca="1" si="3"/>
        <v>3399792.8584439363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3399792.8584439363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14075.573145538989</v>
      </c>
      <c r="L191" s="444">
        <f t="shared" ca="1" si="3"/>
        <v>3392213.1280748965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3392213.1280748965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14043.990935667991</v>
      </c>
      <c r="L192" s="444">
        <f t="shared" ca="1" si="3"/>
        <v>3384601.8154959856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3384601.8154959856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14012.277133255859</v>
      </c>
      <c r="L193" s="444">
        <f t="shared" ca="1" si="3"/>
        <v>3376958.7891146624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3376958.7891146624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13980.431190000349</v>
      </c>
      <c r="L194" s="444">
        <f t="shared" ca="1" si="3"/>
        <v>3369283.916790084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3369283.916790084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13948.452555314603</v>
      </c>
      <c r="L195" s="444">
        <f t="shared" ca="1" si="3"/>
        <v>3361577.0658308198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3361577.0658308198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13916.34067631767</v>
      </c>
      <c r="L196" s="444">
        <f t="shared" ca="1" si="3"/>
        <v>3353838.1029925584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3353838.1029925584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13884.094997824914</v>
      </c>
      <c r="L197" s="444">
        <f t="shared" ca="1" si="3"/>
        <v>3346066.8944758046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3346066.8944758046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13851.714962338441</v>
      </c>
      <c r="L198" s="444">
        <f t="shared" ca="1" si="3"/>
        <v>3338263.3059235644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3338263.3059235644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13819.200010037439</v>
      </c>
      <c r="L199" s="444">
        <f t="shared" ca="1" si="3"/>
        <v>3330427.202419023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3330427.202419023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13786.549578768518</v>
      </c>
      <c r="L200" s="444">
        <f t="shared" ca="1" si="3"/>
        <v>3322558.4484832129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3322558.4484832129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13753.763104035976</v>
      </c>
      <c r="L201" s="444">
        <f t="shared" ca="1" si="3"/>
        <v>3314656.90807267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3314656.90807267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13720.840018992047</v>
      </c>
      <c r="L202" s="444">
        <f t="shared" ca="1" si="3"/>
        <v>3306722.444577083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3306722.444577083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13687.779754427102</v>
      </c>
      <c r="L203" s="444">
        <f t="shared" ca="1" si="3"/>
        <v>3298754.9208169314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3298754.9208169314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13654.581738759804</v>
      </c>
      <c r="L204" s="444">
        <f t="shared" ca="1" si="3"/>
        <v>3290754.1990411123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3290754.1990411123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13621.24539802722</v>
      </c>
      <c r="L205" s="444">
        <f t="shared" ca="1" si="3"/>
        <v>3282720.1409245608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3282720.1409245608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13587.770155874925</v>
      </c>
      <c r="L206" s="444">
        <f t="shared" ca="1" si="3"/>
        <v>3274652.607565857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3274652.607565857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13554.155433546992</v>
      </c>
      <c r="L207" s="444">
        <f t="shared" ca="1" si="3"/>
        <v>3266551.4594848254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3266551.4594848254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13520.400649876026</v>
      </c>
      <c r="L208" s="444">
        <f t="shared" ca="1" si="3"/>
        <v>3258416.5566201224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3258416.5566201224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13486.505221273097</v>
      </c>
      <c r="L209" s="444">
        <f t="shared" ca="1" si="3"/>
        <v>3250247.7583268168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3250247.7583268168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13452.468561717658</v>
      </c>
      <c r="L210" s="444">
        <f t="shared" ca="1" si="3"/>
        <v>3242044.9233739558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3242044.9233739558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13418.290082747404</v>
      </c>
      <c r="L211" s="444">
        <f t="shared" ca="1" si="3"/>
        <v>3233807.9099421245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3233807.9099421245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13383.969193448107</v>
      </c>
      <c r="L212" s="444">
        <f t="shared" ca="1" si="3"/>
        <v>3225536.575620994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3225536.575620994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13349.505300443396</v>
      </c>
      <c r="L213" s="444">
        <f t="shared" ca="1" si="3"/>
        <v>3217230.7774068587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3217230.7774068587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13314.897807884499</v>
      </c>
      <c r="L214" s="444">
        <f t="shared" ca="1" si="3"/>
        <v>3208890.3717001644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3208890.3717001644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13280.146117439939</v>
      </c>
      <c r="L215" s="444">
        <f t="shared" ca="1" si="3"/>
        <v>3200515.2143030255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3200515.2143030255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13245.249628285193</v>
      </c>
      <c r="L216" s="444">
        <f t="shared" ca="1" si="3"/>
        <v>3192105.1604167321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3192105.1604167321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13210.207737092305</v>
      </c>
      <c r="L217" s="444">
        <f t="shared" ca="1" si="3"/>
        <v>3183660.0646392456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3183660.0646392456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13175.019838019445</v>
      </c>
      <c r="L218" s="444">
        <f t="shared" ca="1" si="3"/>
        <v>3175179.7809626861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3175179.7809626861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13139.685322700447</v>
      </c>
      <c r="L219" s="444">
        <f t="shared" ca="1" si="3"/>
        <v>3166664.1627708077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3166664.1627708077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13104.203580234287</v>
      </c>
      <c r="L220" s="444">
        <f t="shared" ca="1" si="3"/>
        <v>3158113.0628364631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3158113.0628364631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13068.573997174517</v>
      </c>
      <c r="L221" s="444">
        <f t="shared" ca="1" si="3"/>
        <v>3149526.3333190586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3149526.3333190586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13032.795957518665</v>
      </c>
      <c r="L222" s="444">
        <f t="shared" ca="1" si="3"/>
        <v>3140903.8257619985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3140903.8257619985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12996.868842697582</v>
      </c>
      <c r="L223" s="444">
        <f t="shared" ca="1" si="3"/>
        <v>3132245.3910901174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3132245.3910901174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12960.792031564744</v>
      </c>
      <c r="L224" s="444">
        <f t="shared" ca="1" si="3"/>
        <v>3123550.8796071033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3123550.8796071033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12924.564900385518</v>
      </c>
      <c r="L225" s="444">
        <f t="shared" ca="1" si="3"/>
        <v>3114820.1409929101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3114820.1409929101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12888.186822826381</v>
      </c>
      <c r="L226" s="444">
        <f t="shared" ca="1" si="3"/>
        <v>3106053.0243011578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3106053.0243011578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12851.657169944079</v>
      </c>
      <c r="L227" s="444">
        <f t="shared" ca="1" si="3"/>
        <v>3097249.3779565231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3097249.3779565231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12814.975310174768</v>
      </c>
      <c r="L228" s="444">
        <f t="shared" ca="1" si="3"/>
        <v>3088409.049752119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3088409.049752119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12778.140609323083</v>
      </c>
      <c r="L229" s="444">
        <f t="shared" ca="1" si="3"/>
        <v>3079531.8868468632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3079531.8868468632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12741.152430551185</v>
      </c>
      <c r="L230" s="444">
        <f t="shared" ca="1" si="3"/>
        <v>3070617.7357628355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3070617.7357628355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12704.010134367736</v>
      </c>
      <c r="L231" s="444">
        <f t="shared" ca="1" si="3"/>
        <v>3061666.4423826244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3061666.4423826244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12666.713078616856</v>
      </c>
      <c r="L232" s="444">
        <f t="shared" ca="1" si="3"/>
        <v>3052677.8519466622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3052677.8519466622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12629.260618467013</v>
      </c>
      <c r="L233" s="444">
        <f t="shared" ca="1" si="3"/>
        <v>3043651.8090505502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3043651.8090505502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12591.652106399881</v>
      </c>
      <c r="L234" s="444">
        <f t="shared" ca="1" si="3"/>
        <v>3034588.157642371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3034588.157642371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12553.886892199134</v>
      </c>
      <c r="L235" s="444">
        <f t="shared" ca="1" si="3"/>
        <v>3025486.7410199912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3025486.7410199912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12515.964322939219</v>
      </c>
      <c r="L236" s="444">
        <f t="shared" ca="1" si="3"/>
        <v>3016347.4018283514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3016347.4018283514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12477.883742974052</v>
      </c>
      <c r="L237" s="444">
        <f t="shared" ca="1" si="3"/>
        <v>3007169.9820567467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3007169.9820567467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12439.6444939257</v>
      </c>
      <c r="L238" s="444">
        <f t="shared" ca="1" si="3"/>
        <v>2997954.3230360937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2997954.3230360937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12401.245914672978</v>
      </c>
      <c r="L239" s="444">
        <f t="shared" ca="1" si="3"/>
        <v>2988700.2654361879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2988700.2654361879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12362.687341340037</v>
      </c>
      <c r="L240" s="444">
        <f t="shared" ca="1" si="3"/>
        <v>2979407.6492629489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2979407.6492629489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12323.968107284874</v>
      </c>
      <c r="L241" s="444">
        <f t="shared" ca="1" si="3"/>
        <v>2970076.313855655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2970076.313855655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12285.087543087817</v>
      </c>
      <c r="L242" s="444">
        <f t="shared" ca="1" si="3"/>
        <v>2960706.0978841642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2960706.0978841642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12246.044976539939</v>
      </c>
      <c r="L243" s="444">
        <f t="shared" ca="1" si="3"/>
        <v>2951296.8393461253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2951296.8393461253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12206.839732631443</v>
      </c>
      <c r="L244" s="444">
        <f t="shared" ca="1" si="3"/>
        <v>2941848.375564178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2941848.375564178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12167.471133539997</v>
      </c>
      <c r="L245" s="444">
        <f t="shared" ca="1" si="3"/>
        <v>2932360.5431831391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2932360.5431831391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12127.938498619002</v>
      </c>
      <c r="L246" s="444">
        <f t="shared" ca="1" si="3"/>
        <v>2922833.1781671792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2922833.1781671792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12088.241144385835</v>
      </c>
      <c r="L247" s="444">
        <f t="shared" ca="1" si="3"/>
        <v>2913266.115796986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2913266.115796986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12048.37838451003</v>
      </c>
      <c r="L248" s="444">
        <f t="shared" ca="1" si="3"/>
        <v>2903659.1906669172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2903659.1906669172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12008.34952980141</v>
      </c>
      <c r="L249" s="444">
        <f t="shared" ca="1" si="3"/>
        <v>2894012.2366821398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2894012.2366821398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11968.153888198171</v>
      </c>
      <c r="L250" s="444">
        <f t="shared" ca="1" si="3"/>
        <v>2884325.087055759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2884325.087055759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11927.790764754918</v>
      </c>
      <c r="L251" s="444">
        <f t="shared" ca="1" si="3"/>
        <v>2874597.5743059353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2874597.5743059353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11887.259461630652</v>
      </c>
      <c r="L252" s="444">
        <f t="shared" ca="1" si="3"/>
        <v>2864829.5302529871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2864829.5302529871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11846.5592780767</v>
      </c>
      <c r="L253" s="444">
        <f t="shared" ca="1" si="3"/>
        <v>2855020.7860164847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2855020.7860164847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11805.689510424607</v>
      </c>
      <c r="L254" s="444">
        <f t="shared" ca="1" si="3"/>
        <v>2845171.1720123305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2845171.1720123305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11764.649452073965</v>
      </c>
      <c r="L255" s="444">
        <f t="shared" ca="1" si="3"/>
        <v>2835280.5179498256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2835280.5179498256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11723.438393480195</v>
      </c>
      <c r="L256" s="444">
        <f t="shared" ca="1" si="3"/>
        <v>2825348.6528287269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2825348.6528287269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11682.055622142283</v>
      </c>
      <c r="L257" s="444">
        <f t="shared" ca="1" si="3"/>
        <v>2815375.4049362903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2815375.4049362903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11640.500422590465</v>
      </c>
      <c r="L258" s="444">
        <f t="shared" ca="1" si="3"/>
        <v>2805360.6018443019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2805360.6018443019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11598.772076373845</v>
      </c>
      <c r="L259" s="444">
        <f t="shared" ca="1" si="3"/>
        <v>2795304.070406097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2795304.070406097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11556.869862047992</v>
      </c>
      <c r="L260" s="444">
        <f t="shared" ca="1" si="3"/>
        <v>2785205.6367535661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2785205.6367535661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11514.793055162447</v>
      </c>
      <c r="L261" s="444">
        <f t="shared" ca="1" si="3"/>
        <v>2775065.1262941496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2775065.1262941496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11472.540928248211</v>
      </c>
      <c r="L262" s="444">
        <f t="shared" ca="1" si="3"/>
        <v>2764882.363707819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2764882.363707819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11430.112750805167</v>
      </c>
      <c r="L263" s="444">
        <f t="shared" ref="L263:L517" ca="1" si="28">I263-J263+K263</f>
        <v>2754657.1729440452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2754657.1729440452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11387.507789289442</v>
      </c>
      <c r="L264" s="444">
        <f t="shared" ca="1" si="28"/>
        <v>2744389.3772187559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2744389.3772187559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11344.725307100738</v>
      </c>
      <c r="L265" s="444">
        <f t="shared" ca="1" si="28"/>
        <v>2734078.799011278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2734078.799011278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11301.764564569579</v>
      </c>
      <c r="L266" s="444">
        <f t="shared" ca="1" si="28"/>
        <v>2723725.2600612687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2723725.2600612687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11258.624818944541</v>
      </c>
      <c r="L267" s="444">
        <f t="shared" ca="1" si="28"/>
        <v>2713328.5813656342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2713328.5813656342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11215.305324379397</v>
      </c>
      <c r="L268" s="444">
        <f t="shared" ca="1" si="28"/>
        <v>2702888.5831754347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2702888.5831754347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11171.805331920234</v>
      </c>
      <c r="L269" s="444">
        <f t="shared" ca="1" si="28"/>
        <v>2692405.0849927762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2692405.0849927762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11128.124089492489</v>
      </c>
      <c r="L270" s="444">
        <f t="shared" ca="1" si="28"/>
        <v>2681877.9055676898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2681877.9055676898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11084.260841887963</v>
      </c>
      <c r="L271" s="444">
        <f t="shared" ca="1" si="28"/>
        <v>2671306.8628949989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2671306.8628949989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11040.214830751749</v>
      </c>
      <c r="L272" s="444">
        <f t="shared" ca="1" si="28"/>
        <v>2660691.7742111715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2660691.7742111715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10995.985294569136</v>
      </c>
      <c r="L273" s="444">
        <f t="shared" ca="1" si="28"/>
        <v>2650032.455991162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2650032.455991162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10951.57146865243</v>
      </c>
      <c r="L274" s="444">
        <f t="shared" ca="1" si="28"/>
        <v>2639328.7239452354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2639328.7239452354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10906.972585127736</v>
      </c>
      <c r="L275" s="444">
        <f t="shared" ca="1" si="28"/>
        <v>2628580.3930157842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2628580.3930157842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10862.18787292169</v>
      </c>
      <c r="L276" s="444">
        <f t="shared" ca="1" si="28"/>
        <v>2617787.2773741269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2617787.2773741269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10817.216557748117</v>
      </c>
      <c r="L277" s="444">
        <f t="shared" ca="1" si="28"/>
        <v>2606949.1904172963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2606949.1904172963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10772.057862094656</v>
      </c>
      <c r="L278" s="444">
        <f t="shared" ca="1" si="28"/>
        <v>2596065.944764812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2596065.944764812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10726.711005209305</v>
      </c>
      <c r="L279" s="444">
        <f t="shared" ca="1" si="28"/>
        <v>2585137.3522554426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2585137.3522554426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10681.175203086932</v>
      </c>
      <c r="L280" s="444">
        <f t="shared" ca="1" si="28"/>
        <v>2574163.2239439506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2574163.2239439506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10635.449668455716</v>
      </c>
      <c r="L281" s="444">
        <f t="shared" ca="1" si="28"/>
        <v>2563143.3700978276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2563143.3700978276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10589.533610763536</v>
      </c>
      <c r="L282" s="444">
        <f t="shared" ca="1" si="28"/>
        <v>2552077.6001940123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2552077.6001940123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10543.426236164305</v>
      </c>
      <c r="L283" s="444">
        <f t="shared" ca="1" si="28"/>
        <v>2540965.7229155977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2540965.7229155977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10497.126747504246</v>
      </c>
      <c r="L284" s="444">
        <f t="shared" ca="1" si="28"/>
        <v>2529807.5461485232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2529807.5461485232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10450.634344308102</v>
      </c>
      <c r="L285" s="444">
        <f t="shared" ca="1" si="28"/>
        <v>2518602.8769782525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2518602.8769782525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10403.948222765306</v>
      </c>
      <c r="L286" s="444">
        <f t="shared" ca="1" si="28"/>
        <v>2507351.5216864389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2507351.5216864389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10357.067575716084</v>
      </c>
      <c r="L287" s="444">
        <f t="shared" ca="1" si="28"/>
        <v>2496053.285747576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2496053.285747576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10309.991592637489</v>
      </c>
      <c r="L288" s="444">
        <f t="shared" ca="1" si="28"/>
        <v>2484707.9738256345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2484707.9738256345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10262.719459629398</v>
      </c>
      <c r="L289" s="444">
        <f t="shared" ca="1" si="28"/>
        <v>2473315.3897706852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2473315.3897706852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10215.250359400443</v>
      </c>
      <c r="L290" s="444">
        <f t="shared" ca="1" si="28"/>
        <v>2461875.336615507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2461875.336615507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10167.583471253867</v>
      </c>
      <c r="L291" s="444">
        <f t="shared" ca="1" si="28"/>
        <v>2450387.6165721822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2450387.6165721822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10119.717971073347</v>
      </c>
      <c r="L292" s="444">
        <f t="shared" ca="1" si="28"/>
        <v>2438852.0310286768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2438852.0310286768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10071.653031308741</v>
      </c>
      <c r="L293" s="444">
        <f t="shared" ca="1" si="28"/>
        <v>2427268.3805454066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2427268.3805454066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10023.387820961781</v>
      </c>
      <c r="L294" s="444">
        <f t="shared" ca="1" si="28"/>
        <v>2415636.4648517896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2415636.4648517896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9974.9215055717123</v>
      </c>
      <c r="L295" s="444">
        <f t="shared" ca="1" si="28"/>
        <v>2403956.0828427826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2403956.0828427826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9926.2532472008497</v>
      </c>
      <c r="L296" s="444">
        <f t="shared" ca="1" si="28"/>
        <v>2392227.0325754047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2392227.0325754047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9877.3822044201079</v>
      </c>
      <c r="L297" s="444">
        <f t="shared" ca="1" si="28"/>
        <v>2380449.1112652458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2380449.1112652458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9828.307532294446</v>
      </c>
      <c r="L298" s="444">
        <f t="shared" ca="1" si="28"/>
        <v>2368622.1152829616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2368622.1152829616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9779.0283823682621</v>
      </c>
      <c r="L299" s="444">
        <f t="shared" ca="1" si="28"/>
        <v>2356745.8401507512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2356745.8401507512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9729.5439026507174</v>
      </c>
      <c r="L300" s="444">
        <f t="shared" ca="1" si="28"/>
        <v>2344820.0805388233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2344820.0805388233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9679.8532376010189</v>
      </c>
      <c r="L301" s="444">
        <f t="shared" ca="1" si="28"/>
        <v>2332844.6302618454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2332844.6302618454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9629.9555281136109</v>
      </c>
      <c r="L302" s="444">
        <f t="shared" ca="1" si="28"/>
        <v>2320819.2822753801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2320819.2822753801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9579.8499115033392</v>
      </c>
      <c r="L303" s="444">
        <f t="shared" ca="1" si="28"/>
        <v>2308743.8286723047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2308743.8286723047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9529.5355214905248</v>
      </c>
      <c r="L304" s="444">
        <f t="shared" ca="1" si="28"/>
        <v>2296618.0606792164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2296618.0606792164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9479.0114881859899</v>
      </c>
      <c r="L305" s="444">
        <f t="shared" ca="1" si="28"/>
        <v>2284441.7686528238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2284441.7686528238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9428.2769380760201</v>
      </c>
      <c r="L306" s="444">
        <f t="shared" ca="1" si="28"/>
        <v>2272214.742076321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2272214.742076321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9377.3309940072595</v>
      </c>
      <c r="L307" s="444">
        <f t="shared" ca="1" si="28"/>
        <v>2259936.7695557494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2259936.7695557494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9326.1727751715443</v>
      </c>
      <c r="L308" s="444">
        <f t="shared" ca="1" si="28"/>
        <v>2247607.6388163422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2247607.6388163422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9274.8013970906813</v>
      </c>
      <c r="L309" s="444">
        <f t="shared" ca="1" si="28"/>
        <v>2235227.1366988542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2235227.1366988542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9223.2159716011465</v>
      </c>
      <c r="L310" s="444">
        <f t="shared" ca="1" si="28"/>
        <v>2222795.0491558765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2222795.0491558765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9171.4156068387401</v>
      </c>
      <c r="L311" s="444">
        <f t="shared" ca="1" si="28"/>
        <v>2210311.1612481363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2210311.1612481363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9119.3994072231562</v>
      </c>
      <c r="L312" s="444">
        <f t="shared" ca="1" si="28"/>
        <v>2197775.2571407808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2197775.2571407808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9067.1664734425085</v>
      </c>
      <c r="L313" s="444">
        <f t="shared" ca="1" si="28"/>
        <v>2185187.1200996446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2185187.1200996446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9014.7159024377743</v>
      </c>
      <c r="L314" s="444">
        <f t="shared" ca="1" si="28"/>
        <v>2172546.5324875037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2172546.5324875037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8962.0467873871876</v>
      </c>
      <c r="L315" s="444">
        <f t="shared" ca="1" si="28"/>
        <v>2159853.2757603121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2159853.2757603121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8909.1582176905558</v>
      </c>
      <c r="L316" s="444">
        <f t="shared" ca="1" si="28"/>
        <v>2147107.1304634237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2147107.1304634237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8856.0492789535201</v>
      </c>
      <c r="L317" s="444">
        <f t="shared" ca="1" si="28"/>
        <v>2134307.8762277984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2134307.8762277984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8802.7190529717482</v>
      </c>
      <c r="L318" s="444">
        <f t="shared" ca="1" si="28"/>
        <v>2121455.2917661914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2121455.2917661914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8749.1666177150528</v>
      </c>
      <c r="L319" s="444">
        <f t="shared" ca="1" si="28"/>
        <v>2108549.1548693278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2108549.1548693278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8695.3910473114538</v>
      </c>
      <c r="L320" s="444">
        <f t="shared" ca="1" si="28"/>
        <v>2095589.2424020604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2095589.2424020604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8641.3914120311729</v>
      </c>
      <c r="L321" s="444">
        <f t="shared" ca="1" si="28"/>
        <v>2082575.3302995127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2082575.3302995127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8587.1667782705572</v>
      </c>
      <c r="L322" s="444">
        <f t="shared" ca="1" si="28"/>
        <v>2069507.1935632045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2069507.1935632045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8532.7162085359396</v>
      </c>
      <c r="L323" s="444">
        <f t="shared" ca="1" si="28"/>
        <v>2056384.6062571616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2056384.6062571616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8478.0387614274277</v>
      </c>
      <c r="L324" s="444">
        <f t="shared" ca="1" si="28"/>
        <v>2043207.3415040101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2043207.3415040101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8423.1334916226297</v>
      </c>
      <c r="L325" s="444">
        <f t="shared" ca="1" si="28"/>
        <v>2029975.1714810538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2029975.1714810538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8367.9994498603119</v>
      </c>
      <c r="L326" s="444">
        <f t="shared" ca="1" si="28"/>
        <v>2016687.8674163353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2016687.8674163353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8312.6356829239849</v>
      </c>
      <c r="L327" s="444">
        <f t="shared" ca="1" si="28"/>
        <v>2003345.1995846804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2003345.1995846804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8257.0412336254212</v>
      </c>
      <c r="L328" s="444">
        <f t="shared" ca="1" si="28"/>
        <v>1989946.937303727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1989946.937303727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8201.2151407881156</v>
      </c>
      <c r="L329" s="444">
        <f t="shared" ca="1" si="28"/>
        <v>1976492.8489299363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1976492.8489299363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8145.1564392306573</v>
      </c>
      <c r="L330" s="444">
        <f t="shared" ca="1" si="28"/>
        <v>1962982.701854588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1962982.701854588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8088.8641597500382</v>
      </c>
      <c r="L331" s="444">
        <f t="shared" ca="1" si="28"/>
        <v>1949416.2624997592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1949416.2624997592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8032.3373291049184</v>
      </c>
      <c r="L332" s="444">
        <f t="shared" ca="1" si="28"/>
        <v>1935793.2963142854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1935793.2963142854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7975.5749699987764</v>
      </c>
      <c r="L333" s="444">
        <f t="shared" ca="1" si="28"/>
        <v>1922113.5677697053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1922113.5677697053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7918.5761010630267</v>
      </c>
      <c r="L334" s="444">
        <f t="shared" ca="1" si="28"/>
        <v>1908376.8403561895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1908376.8403561895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7861.3397368400447</v>
      </c>
      <c r="L335" s="444">
        <f t="shared" ca="1" si="28"/>
        <v>1894582.8765784507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1894582.8765784507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7803.8648877661317</v>
      </c>
      <c r="L336" s="444">
        <f t="shared" ca="1" si="28"/>
        <v>1880731.4379516379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1880731.4379516379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7746.1505601544122</v>
      </c>
      <c r="L337" s="444">
        <f t="shared" ca="1" si="28"/>
        <v>1866822.2849972134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1866822.2849972134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7688.1957561776435</v>
      </c>
      <c r="L338" s="444">
        <f t="shared" ca="1" si="28"/>
        <v>1852855.1772388122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1852855.1772388122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7629.9994738509722</v>
      </c>
      <c r="L339" s="444">
        <f t="shared" ca="1" si="28"/>
        <v>1838829.8731980843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1838829.8731980843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7571.5607070146061</v>
      </c>
      <c r="L340" s="444">
        <f t="shared" ca="1" si="28"/>
        <v>1824746.13039052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1824746.13039052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7512.8784453164217</v>
      </c>
      <c r="L341" s="444">
        <f t="shared" ca="1" si="28"/>
        <v>1810603.7053212575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1810603.7053212575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7453.9516741944944</v>
      </c>
      <c r="L342" s="444">
        <f t="shared" ca="1" si="28"/>
        <v>1796402.3534808732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1796402.3534808732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7394.7793748595604</v>
      </c>
      <c r="L343" s="444">
        <f t="shared" ca="1" si="28"/>
        <v>1782141.8293411538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1782141.8293411538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7335.3605242773956</v>
      </c>
      <c r="L344" s="444">
        <f t="shared" ca="1" si="28"/>
        <v>1767821.8863508524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1767821.8863508524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7275.6940951511397</v>
      </c>
      <c r="L345" s="444">
        <f t="shared" ca="1" si="28"/>
        <v>1753442.2769314246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1753442.2769314246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7215.7790559035238</v>
      </c>
      <c r="L346" s="444">
        <f t="shared" ca="1" si="28"/>
        <v>1739002.7524727492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1739002.7524727492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7155.6143706590428</v>
      </c>
      <c r="L347" s="444">
        <f t="shared" ca="1" si="28"/>
        <v>1724503.0633288294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1724503.0633288294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7095.1989992260433</v>
      </c>
      <c r="L348" s="444">
        <f t="shared" ca="1" si="28"/>
        <v>1709942.9588134766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1709942.9588134766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7034.5318970787403</v>
      </c>
      <c r="L349" s="444">
        <f t="shared" ca="1" si="28"/>
        <v>1695322.1871959765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1695322.1871959765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6973.6120153391566</v>
      </c>
      <c r="L350" s="444">
        <f t="shared" ca="1" si="28"/>
        <v>1680640.4956967367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1680640.4956967367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6912.4383007589922</v>
      </c>
      <c r="L351" s="444">
        <f t="shared" ca="1" si="28"/>
        <v>1665897.630482917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1665897.630482917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6851.0096957014075</v>
      </c>
      <c r="L352" s="444">
        <f t="shared" ca="1" si="28"/>
        <v>1651093.3366640394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1651093.3366640394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6789.3251381227519</v>
      </c>
      <c r="L353" s="444">
        <f t="shared" ca="1" si="28"/>
        <v>1636227.3582875833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1636227.3582875833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6727.3835615541857</v>
      </c>
      <c r="L354" s="444">
        <f t="shared" ca="1" si="28"/>
        <v>1621299.4383345586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1621299.4383345586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6665.1838950832489</v>
      </c>
      <c r="L355" s="444">
        <f t="shared" ca="1" si="28"/>
        <v>1606309.3187150629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1606309.3187150629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6602.7250633353506</v>
      </c>
      <c r="L356" s="444">
        <f t="shared" ca="1" si="28"/>
        <v>1591256.7402638195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1591256.7402638195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6540.0059864551695</v>
      </c>
      <c r="L357" s="444">
        <f t="shared" ca="1" si="28"/>
        <v>1576141.4427356957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1576141.4427356957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6477.0255800879868</v>
      </c>
      <c r="L358" s="444">
        <f t="shared" ca="1" si="28"/>
        <v>1560963.1648012048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1560963.1648012048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6413.7827553609413</v>
      </c>
      <c r="L359" s="444">
        <f t="shared" ca="1" si="28"/>
        <v>1545721.6440419869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1545721.6440419869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6350.2764188642004</v>
      </c>
      <c r="L360" s="444">
        <f t="shared" ca="1" si="28"/>
        <v>1530416.6169462723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1530416.6169462723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6286.5054726320559</v>
      </c>
      <c r="L361" s="444">
        <f t="shared" ca="1" si="28"/>
        <v>1515047.8189043256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1515047.8189043256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6222.4688141239449</v>
      </c>
      <c r="L362" s="444">
        <f t="shared" ca="1" si="28"/>
        <v>1499614.9842038706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1499614.9842038706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6158.1653362053821</v>
      </c>
      <c r="L363" s="444">
        <f t="shared" ca="1" si="28"/>
        <v>1484117.8460254972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1484117.8460254972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6093.5939271288262</v>
      </c>
      <c r="L364" s="444">
        <f t="shared" ca="1" si="28"/>
        <v>1468556.1364380473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1468556.1364380473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6028.7534705144517</v>
      </c>
      <c r="L365" s="444">
        <f t="shared" ca="1" si="28"/>
        <v>1452929.5863939829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1452929.5863939829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5963.6428453308499</v>
      </c>
      <c r="L366" s="444">
        <f t="shared" ca="1" si="28"/>
        <v>1437237.9257247348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1437237.9257247348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5898.2609258756493</v>
      </c>
      <c r="L367" s="444">
        <f t="shared" ca="1" si="28"/>
        <v>1421480.8831360317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1421480.8831360317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5832.6065817560539</v>
      </c>
      <c r="L368" s="444">
        <f t="shared" ca="1" si="28"/>
        <v>1405658.186203209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1405658.186203209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5766.6786778692922</v>
      </c>
      <c r="L369" s="444">
        <f t="shared" ca="1" si="28"/>
        <v>1389769.5613664994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1389769.5613664994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5700.476074383002</v>
      </c>
      <c r="L370" s="444">
        <f t="shared" ca="1" si="28"/>
        <v>1373814.7339263035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1373814.7339263035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5633.9976267155189</v>
      </c>
      <c r="L371" s="444">
        <f t="shared" ca="1" si="28"/>
        <v>1357793.4280384402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1357793.4280384402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5567.2421855160892</v>
      </c>
      <c r="L372" s="444">
        <f t="shared" ca="1" si="28"/>
        <v>1341705.3667093774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1341705.3667093774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5500.208596644994</v>
      </c>
      <c r="L373" s="444">
        <f t="shared" ca="1" si="28"/>
        <v>1325550.2717914435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1325550.2717914435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5432.8957011536022</v>
      </c>
      <c r="L374" s="444">
        <f t="shared" ca="1" si="28"/>
        <v>1309327.8639780183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1309327.8639780183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5365.3023352643313</v>
      </c>
      <c r="L375" s="444">
        <f t="shared" ca="1" si="28"/>
        <v>1293037.8627987038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1293037.8627987038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5297.4273303505206</v>
      </c>
      <c r="L376" s="444">
        <f t="shared" ca="1" si="28"/>
        <v>1276679.9866144755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1276679.9866144755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5229.2695129162357</v>
      </c>
      <c r="L377" s="444">
        <f t="shared" ca="1" si="28"/>
        <v>1260253.9526128129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1260253.9526128129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5160.8277045759751</v>
      </c>
      <c r="L378" s="444">
        <f t="shared" ca="1" si="28"/>
        <v>1243759.4768028101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1243759.4768028101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5092.1007220342972</v>
      </c>
      <c r="L379" s="444">
        <f t="shared" ca="1" si="28"/>
        <v>1227196.2740102655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1227196.2740102655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5023.0873770653607</v>
      </c>
      <c r="L380" s="444">
        <f t="shared" ca="1" si="28"/>
        <v>1210564.057872752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1210564.057872752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4953.7864764923879</v>
      </c>
      <c r="L381" s="444">
        <f t="shared" ca="1" si="28"/>
        <v>1193862.5408346655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1193862.5408346655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4884.1968221670277</v>
      </c>
      <c r="L382" s="444">
        <f t="shared" ca="1" si="28"/>
        <v>1177091.4341422538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1177091.4341422538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4814.3172109486459</v>
      </c>
      <c r="L383" s="444">
        <f t="shared" ca="1" si="28"/>
        <v>1160250.4478386235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1160250.4478386235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4744.1464346835191</v>
      </c>
      <c r="L384" s="444">
        <f t="shared" ca="1" si="28"/>
        <v>1143339.2907587283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1143339.2907587283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4673.6832801839555</v>
      </c>
      <c r="L385" s="444">
        <f t="shared" ca="1" si="28"/>
        <v>1126357.6705243334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1126357.6705243334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4602.9265292073105</v>
      </c>
      <c r="L386" s="444">
        <f t="shared" ca="1" si="28"/>
        <v>1109305.2935389618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1109305.2935389618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4531.8749584349289</v>
      </c>
      <c r="L387" s="444">
        <f t="shared" ca="1" si="28"/>
        <v>1092181.8649828178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1092181.8649828178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4460.5273394509959</v>
      </c>
      <c r="L388" s="444">
        <f t="shared" ca="1" si="28"/>
        <v>1074987.08880769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1074987.08880769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4388.8824387212962</v>
      </c>
      <c r="L389" s="444">
        <f t="shared" ca="1" si="28"/>
        <v>1057720.6677318325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1057720.6677318325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4316.93901757189</v>
      </c>
      <c r="L390" s="444">
        <f t="shared" ca="1" si="28"/>
        <v>1040382.3032348255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1040382.3032348255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4244.6958321676948</v>
      </c>
      <c r="L391" s="444">
        <f t="shared" ca="1" si="28"/>
        <v>1022971.6955524145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1022971.6955524145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4172.151633490982</v>
      </c>
      <c r="L392" s="444">
        <f t="shared" ca="1" si="28"/>
        <v>1005488.5436713266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1005488.5436713266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4099.3051673197833</v>
      </c>
      <c r="L393" s="444">
        <f t="shared" ca="1" si="28"/>
        <v>987932.5453240677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987932.5453240677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4026.1551742062038</v>
      </c>
      <c r="L394" s="444">
        <f t="shared" ca="1" si="28"/>
        <v>970303.39698369522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970303.39698369522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3952.700389454651</v>
      </c>
      <c r="L395" s="444">
        <f t="shared" ca="1" si="28"/>
        <v>952600.79385857098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952600.79385857098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3878.9395430999671</v>
      </c>
      <c r="L396" s="444">
        <f t="shared" ca="1" si="28"/>
        <v>934824.42988709209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934824.42988709209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3804.8713598854724</v>
      </c>
      <c r="L397" s="444">
        <f t="shared" ca="1" si="28"/>
        <v>916973.9977323988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916973.9977323988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3730.4945592409163</v>
      </c>
      <c r="L398" s="444">
        <f t="shared" ca="1" si="28"/>
        <v>899049.18877706083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899049.18877706083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3655.807855260342</v>
      </c>
      <c r="L399" s="444">
        <f t="shared" ca="1" si="28"/>
        <v>881049.69311774243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881049.69311774243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3580.8099566798487</v>
      </c>
      <c r="L400" s="444">
        <f t="shared" ca="1" si="28"/>
        <v>862975.1995598434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862975.1995598434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3505.4995668552688</v>
      </c>
      <c r="L401" s="444">
        <f t="shared" ca="1" si="28"/>
        <v>844825.39561211981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844825.39561211981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3429.8753837397549</v>
      </c>
      <c r="L402" s="444">
        <f t="shared" ca="1" si="28"/>
        <v>826599.96748128079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826599.96748128079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3353.9360998612588</v>
      </c>
      <c r="L403" s="444">
        <f t="shared" ca="1" si="28"/>
        <v>808298.60006656335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808298.60006656335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3277.6804022999354</v>
      </c>
      <c r="L404" s="444">
        <f t="shared" ca="1" si="28"/>
        <v>789920.97695428447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789920.97695428447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3201.1069726654405</v>
      </c>
      <c r="L405" s="444">
        <f t="shared" ca="1" si="28"/>
        <v>771466.78041237115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771466.78041237115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3124.2144870741349</v>
      </c>
      <c r="L406" s="444">
        <f t="shared" ca="1" si="28"/>
        <v>752935.6913848666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752935.6913848666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3047.0016161261988</v>
      </c>
      <c r="L407" s="444">
        <f t="shared" ca="1" si="28"/>
        <v>734327.38948641391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734327.38948641391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2969.467024882646</v>
      </c>
      <c r="L408" s="444">
        <f t="shared" ca="1" si="28"/>
        <v>715641.55299671774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715641.55299671774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2891.6093728422456</v>
      </c>
      <c r="L409" s="444">
        <f t="shared" ca="1" si="28"/>
        <v>696877.85885498126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696877.85885498126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2813.4273139183438</v>
      </c>
      <c r="L410" s="444">
        <f t="shared" ca="1" si="28"/>
        <v>678035.98265432089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678035.98265432089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2734.9194964155922</v>
      </c>
      <c r="L411" s="444">
        <f t="shared" ca="1" si="28"/>
        <v>659115.59863615781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659115.59863615781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2656.0845630065792</v>
      </c>
      <c r="L412" s="444">
        <f t="shared" ca="1" si="28"/>
        <v>640116.3796845855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640116.3796845855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2576.9211507083614</v>
      </c>
      <c r="L413" s="444">
        <f t="shared" ca="1" si="28"/>
        <v>621037.99732071511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621037.99732071511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2497.4278908589013</v>
      </c>
      <c r="L414" s="444">
        <f t="shared" ca="1" si="28"/>
        <v>601880.12169699511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601880.12169699511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2417.6034090934008</v>
      </c>
      <c r="L415" s="444">
        <f t="shared" ca="1" si="28"/>
        <v>582642.42159150972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582642.42159150972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2337.4463253205458</v>
      </c>
      <c r="L416" s="444">
        <f t="shared" ca="1" si="28"/>
        <v>563324.5644022515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563324.5644022515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2256.9552536986362</v>
      </c>
      <c r="L417" s="444">
        <f t="shared" ca="1" si="28"/>
        <v>543926.21614137129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543926.21614137129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2176.1288026116354</v>
      </c>
      <c r="L418" s="444">
        <f t="shared" ca="1" si="28"/>
        <v>524447.04142940417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524447.04142940417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2094.9655746451058</v>
      </c>
      <c r="L419" s="444">
        <f t="shared" ca="1" si="28"/>
        <v>504886.70348947047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504886.70348947047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2013.4641665620484</v>
      </c>
      <c r="L420" s="444">
        <f t="shared" ca="1" si="28"/>
        <v>485244.86414145376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485244.86414145376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1931.6231692786459</v>
      </c>
      <c r="L421" s="444">
        <f t="shared" ca="1" si="28"/>
        <v>465521.18379615364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465521.18379615364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1849.4411678398951</v>
      </c>
      <c r="L422" s="444">
        <f t="shared" ca="1" si="28"/>
        <v>445715.32144941477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445715.32144941477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1766.9167413951502</v>
      </c>
      <c r="L423" s="444">
        <f t="shared" ca="1" si="28"/>
        <v>425826.93467623112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425826.93467623112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1684.0484631735515</v>
      </c>
      <c r="L424" s="444">
        <f t="shared" ca="1" si="28"/>
        <v>405855.67962482589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405855.67962482589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1600.8349004593629</v>
      </c>
      <c r="L425" s="444">
        <f t="shared" ca="1" si="28"/>
        <v>385801.21101070649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385801.21101070649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1517.2746145671988</v>
      </c>
      <c r="L426" s="444">
        <f t="shared" ca="1" si="28"/>
        <v>365663.18211069488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365663.18211069488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1433.3661608171503</v>
      </c>
      <c r="L427" s="444">
        <f t="shared" ca="1" si="28"/>
        <v>345441.24475693324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345441.24475693324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1349.1080885098102</v>
      </c>
      <c r="L428" s="444">
        <f t="shared" ca="1" si="28"/>
        <v>325135.04933086428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325135.04933086428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1264.4989409011896</v>
      </c>
      <c r="L429" s="444">
        <f t="shared" ca="1" si="28"/>
        <v>304744.24475718668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304744.24475718668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1179.5372551775329</v>
      </c>
      <c r="L430" s="444">
        <f t="shared" ca="1" si="28"/>
        <v>284268.4784977854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284268.4784977854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1094.2215624300275</v>
      </c>
      <c r="L431" s="444">
        <f t="shared" ca="1" si="28"/>
        <v>263707.39654563664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263707.39654563664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1008.5503876294077</v>
      </c>
      <c r="L432" s="444">
        <f t="shared" ca="1" si="28"/>
        <v>243060.64341868725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243060.64341868725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922.52224960045191</v>
      </c>
      <c r="L433" s="444">
        <f t="shared" ca="1" si="28"/>
        <v>222327.86215370891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222327.86215370891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836.13566099637546</v>
      </c>
      <c r="L434" s="444">
        <f t="shared" ca="1" si="28"/>
        <v>201508.69430012649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201508.69430012649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749.38912827311538</v>
      </c>
      <c r="L435" s="444">
        <f t="shared" ca="1" si="28"/>
        <v>180602.77991382082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180602.77991382082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662.28115166350847</v>
      </c>
      <c r="L436" s="444">
        <f t="shared" ca="1" si="28"/>
        <v>159609.75755090555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159609.75755090555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574.81022515136146</v>
      </c>
      <c r="L437" s="444">
        <f t="shared" ca="1" si="28"/>
        <v>138529.26426147812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138529.26426147812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486.97483644541387</v>
      </c>
      <c r="L438" s="444">
        <f t="shared" ca="1" si="28"/>
        <v>117360.93558334475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117360.93558334475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398.77346695319147</v>
      </c>
      <c r="L439" s="444">
        <f t="shared" ca="1" si="28"/>
        <v>96104.405535719154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96104.405535719154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310.2045917547515</v>
      </c>
      <c r="L440" s="444">
        <f t="shared" ca="1" si="28"/>
        <v>74759.306612895118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74759.306612895118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221.26667957631801</v>
      </c>
      <c r="L441" s="444">
        <f t="shared" ca="1" si="28"/>
        <v>53325.269777892652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53325.269777892652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131.95819276380777</v>
      </c>
      <c r="L442" s="444">
        <f t="shared" ca="1" si="28"/>
        <v>31801.924456077671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31801.924456077671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42.277587256245354</v>
      </c>
      <c r="L443" s="444">
        <f t="shared" ca="1" si="28"/>
        <v>10188.89852875513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10188.89852875513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-47.776687440931909</v>
      </c>
      <c r="L444" s="444">
        <f t="shared" ca="1" si="28"/>
        <v>-11514.181673264589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-11514.181673264589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-138.20618828268073</v>
      </c>
      <c r="L445" s="444">
        <f t="shared" ca="1" si="28"/>
        <v>-33307.691376126058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-33307.691376126058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-229.01247871127018</v>
      </c>
      <c r="L446" s="444">
        <f t="shared" ca="1" si="28"/>
        <v>-55192.007369416118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-55192.007369416118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-320.19712868331214</v>
      </c>
      <c r="L447" s="444">
        <f t="shared" ca="1" si="28"/>
        <v>-77167.508012678227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-77167.508012678227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-411.76171469690422</v>
      </c>
      <c r="L448" s="444">
        <f t="shared" ca="1" si="28"/>
        <v>-99234.573241953913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-99234.573241953913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-503.70781981888621</v>
      </c>
      <c r="L449" s="444">
        <f t="shared" ca="1" si="28"/>
        <v>-121393.58457635158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-121393.58457635158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-596.03703371220979</v>
      </c>
      <c r="L450" s="444">
        <f t="shared" ca="1" si="28"/>
        <v>-143644.92512464256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-143644.92512464256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-688.75095266342225</v>
      </c>
      <c r="L451" s="444">
        <f t="shared" ca="1" si="28"/>
        <v>-165988.97959188477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-165988.97959188477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-781.85117961026481</v>
      </c>
      <c r="L452" s="444">
        <f t="shared" ca="1" si="28"/>
        <v>-188426.13428607382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-188426.13428607382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-875.3393241693858</v>
      </c>
      <c r="L453" s="444">
        <f t="shared" ca="1" si="28"/>
        <v>-210956.77712482199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-210956.77712482199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-969.21700266416974</v>
      </c>
      <c r="L454" s="444">
        <f t="shared" ca="1" si="28"/>
        <v>-233581.29764206495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-233581.29764206495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-1063.4858381526822</v>
      </c>
      <c r="L455" s="444">
        <f t="shared" ca="1" si="28"/>
        <v>-256300.08699479641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-256300.08699479641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-1158.14746045573</v>
      </c>
      <c r="L456" s="444">
        <f t="shared" ca="1" si="28"/>
        <v>-279113.53796983091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-279113.53796983091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-1253.2035061850404</v>
      </c>
      <c r="L457" s="444">
        <f t="shared" ca="1" si="28"/>
        <v>-302022.04499059473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-302022.04499059473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-1348.6556187715564</v>
      </c>
      <c r="L458" s="444">
        <f t="shared" ca="1" si="28"/>
        <v>-325026.00412394508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-325026.00412394508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-1444.5054484938494</v>
      </c>
      <c r="L459" s="444">
        <f t="shared" ca="1" si="28"/>
        <v>-348125.81308701774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-348125.81308701774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-1540.7546525066523</v>
      </c>
      <c r="L460" s="444">
        <f t="shared" ca="1" si="28"/>
        <v>-371321.8712541032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-371321.8712541032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-1637.4048948695083</v>
      </c>
      <c r="L461" s="444">
        <f t="shared" ca="1" si="28"/>
        <v>-394614.57966355147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-394614.57966355147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-1734.457846575543</v>
      </c>
      <c r="L462" s="444">
        <f t="shared" ca="1" si="28"/>
        <v>-418004.34102470579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-418004.34102470579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-1831.915185580352</v>
      </c>
      <c r="L463" s="444">
        <f t="shared" ca="1" si="28"/>
        <v>-441491.55972486496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-441491.55972486496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-1929.7785968310159</v>
      </c>
      <c r="L464" s="444">
        <f t="shared" ca="1" si="28"/>
        <v>-465076.64183627476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-465076.64183627476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-2028.0497722952232</v>
      </c>
      <c r="L465" s="444">
        <f t="shared" ca="1" si="28"/>
        <v>-488759.99512314878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-488759.99512314878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-2126.7304109905317</v>
      </c>
      <c r="L466" s="444">
        <f t="shared" ca="1" si="28"/>
        <v>-512542.0290487181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-512542.0290487181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-2225.8222190137371</v>
      </c>
      <c r="L467" s="444">
        <f t="shared" ca="1" si="28"/>
        <v>-536423.15478231059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-536423.15478231059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-2325.3269095703727</v>
      </c>
      <c r="L468" s="444">
        <f t="shared" ca="1" si="28"/>
        <v>-560403.78520645981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-560403.78520645981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-2425.2462030043271</v>
      </c>
      <c r="L469" s="444">
        <f t="shared" ca="1" si="28"/>
        <v>-584484.33492404292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-584484.33492404292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-2525.5818268275907</v>
      </c>
      <c r="L470" s="444">
        <f t="shared" ca="1" si="28"/>
        <v>-608665.22026544937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-608665.22026544937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-2626.3355157501169</v>
      </c>
      <c r="L471" s="444">
        <f t="shared" ca="1" si="28"/>
        <v>-632946.85929577821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-632946.85929577821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-2727.5090117098212</v>
      </c>
      <c r="L472" s="444">
        <f t="shared" ca="1" si="28"/>
        <v>-657329.67182206688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-657329.67182206688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-2829.1040639026905</v>
      </c>
      <c r="L473" s="444">
        <f t="shared" ca="1" si="28"/>
        <v>-681814.07940054848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-681814.07940054848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-2931.1224288130306</v>
      </c>
      <c r="L474" s="444">
        <f t="shared" ca="1" si="28"/>
        <v>-706400.50534394034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-706400.50534394034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-3033.56587024383</v>
      </c>
      <c r="L475" s="444">
        <f t="shared" ca="1" si="28"/>
        <v>-731089.37472876301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-731089.37472876301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-3136.4361593472577</v>
      </c>
      <c r="L476" s="444">
        <f t="shared" ca="1" si="28"/>
        <v>-755881.11440268916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-755881.11440268916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-3239.7350746552829</v>
      </c>
      <c r="L477" s="444">
        <f t="shared" ca="1" si="28"/>
        <v>-780776.15299192315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-780776.15299192315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-3343.4644021104245</v>
      </c>
      <c r="L478" s="444">
        <f t="shared" ca="1" si="28"/>
        <v>-805774.92090861232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-805774.92090861232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-3447.6259350966293</v>
      </c>
      <c r="L479" s="444">
        <f t="shared" ca="1" si="28"/>
        <v>-830877.85035828769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-830877.85035828769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-3552.2214744702765</v>
      </c>
      <c r="L480" s="444">
        <f t="shared" ca="1" si="28"/>
        <v>-856085.37534733664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-856085.37534733664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-3657.252828591314</v>
      </c>
      <c r="L481" s="444">
        <f t="shared" ca="1" si="28"/>
        <v>-881397.93169050664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-881397.93169050664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-3762.7218133545234</v>
      </c>
      <c r="L482" s="444">
        <f t="shared" ca="1" si="28"/>
        <v>-906815.95701844001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-906815.95701844001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-3868.6302522209116</v>
      </c>
      <c r="L483" s="444">
        <f t="shared" ca="1" si="28"/>
        <v>-932339.89078523964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-932339.89078523964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-3974.9799762492439</v>
      </c>
      <c r="L484" s="444">
        <f t="shared" ca="1" si="28"/>
        <v>-957970.17427606776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-957970.17427606776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-4081.7728241276932</v>
      </c>
      <c r="L485" s="444">
        <f t="shared" ca="1" si="28"/>
        <v>-983707.25061477418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-983707.25061477418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-4189.0106422056379</v>
      </c>
      <c r="L486" s="444">
        <f t="shared" ca="1" si="28"/>
        <v>-1009551.5647715586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-1009551.5647715586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-4296.6952845255719</v>
      </c>
      <c r="L487" s="444">
        <f t="shared" ca="1" si="28"/>
        <v>-1035503.563570663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-1035503.563570663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-4404.8286128551736</v>
      </c>
      <c r="L488" s="444">
        <f t="shared" ca="1" si="28"/>
        <v>-1061563.6956980969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-1061563.6956980969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-4513.4124967194821</v>
      </c>
      <c r="L489" s="444">
        <f t="shared" ca="1" si="28"/>
        <v>-1087732.4117093952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-1087732.4117093952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-4622.448813433225</v>
      </c>
      <c r="L490" s="444">
        <f t="shared" ca="1" si="28"/>
        <v>-1114010.1640374074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-1114010.1640374074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-4731.9394481332756</v>
      </c>
      <c r="L491" s="444">
        <f t="shared" ca="1" si="28"/>
        <v>-1140397.4070001196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-1140397.4070001196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-4841.8862938112434</v>
      </c>
      <c r="L492" s="444">
        <f t="shared" ca="1" si="28"/>
        <v>-1166894.5968085097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-1166894.5968085097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-4952.2912513462024</v>
      </c>
      <c r="L493" s="444">
        <f t="shared" ca="1" si="28"/>
        <v>-1193502.1915744347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-1193502.1915744347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-5063.156229537557</v>
      </c>
      <c r="L494" s="444">
        <f t="shared" ca="1" si="28"/>
        <v>-1220220.651318551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-1220220.651318551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-5174.4831451380414</v>
      </c>
      <c r="L495" s="444">
        <f t="shared" ca="1" si="28"/>
        <v>-1247050.4379782679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-1247050.4379782679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-5286.2739228868613</v>
      </c>
      <c r="L496" s="444">
        <f t="shared" ca="1" si="28"/>
        <v>-1273992.0154157337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-1273992.0154157337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-5398.5304955429692</v>
      </c>
      <c r="L497" s="444">
        <f t="shared" ca="1" si="28"/>
        <v>-1301045.8494258556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-1301045.8494258556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-5511.2548039184767</v>
      </c>
      <c r="L498" s="444">
        <f t="shared" ca="1" si="28"/>
        <v>-1328212.4077443529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-1328212.4077443529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-5624.4487969122156</v>
      </c>
      <c r="L499" s="444">
        <f t="shared" ca="1" si="28"/>
        <v>-1355492.1600558441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-1355492.1600558441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-5738.1144315434285</v>
      </c>
      <c r="L500" s="444">
        <f t="shared" ca="1" si="28"/>
        <v>-1382885.5780019665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-1382885.5780019665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-5852.2536729856056</v>
      </c>
      <c r="L501" s="444">
        <f t="shared" ca="1" si="28"/>
        <v>-1410393.1351895309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-1410393.1351895309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-5966.8684946004569</v>
      </c>
      <c r="L502" s="444">
        <f t="shared" ca="1" si="28"/>
        <v>-1438015.3071987103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-1438015.3071987103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-6081.9608779720384</v>
      </c>
      <c r="L503" s="444">
        <f t="shared" ca="1" si="28"/>
        <v>-1465752.5715912611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-1465752.5715912611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-6197.532812941</v>
      </c>
      <c r="L504" s="444">
        <f t="shared" ca="1" si="28"/>
        <v>-1493605.4079187808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-1493605.4079187808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-6313.5862976389981</v>
      </c>
      <c r="L505" s="444">
        <f t="shared" ca="1" si="28"/>
        <v>-1521574.2977309986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-1521574.2977309986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-6430.123338523239</v>
      </c>
      <c r="L506" s="444">
        <f t="shared" ca="1" si="28"/>
        <v>-1549659.7245841008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-1549659.7245841008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-6547.1459504111654</v>
      </c>
      <c r="L507" s="444">
        <f t="shared" ca="1" si="28"/>
        <v>-1577862.1740490908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-1577862.1740490908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-6664.6561565152906</v>
      </c>
      <c r="L508" s="444">
        <f t="shared" ca="1" si="28"/>
        <v>-1606182.1337201849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-1606182.1337201849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-6782.6559884781818</v>
      </c>
      <c r="L509" s="444">
        <f t="shared" ca="1" si="28"/>
        <v>-1634620.0932232419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-1634620.0932232419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-6901.1474864075853</v>
      </c>
      <c r="L510" s="444">
        <f t="shared" ca="1" si="28"/>
        <v>-1663176.5442242282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-1663176.5442242282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-7020.132698911696</v>
      </c>
      <c r="L511" s="444">
        <f t="shared" ca="1" si="28"/>
        <v>-1691851.9804377188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-1691851.9804377188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-7139.613683134573</v>
      </c>
      <c r="L512" s="444">
        <f t="shared" ca="1" si="28"/>
        <v>-1720646.8976354322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-1720646.8976354322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-7259.5925047917117</v>
      </c>
      <c r="L513" s="444">
        <f t="shared" ca="1" si="28"/>
        <v>-1749561.7936548027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-1749561.7936548027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-7380.0712382057563</v>
      </c>
      <c r="L514" s="444">
        <f t="shared" ca="1" si="28"/>
        <v>-1778597.1684075873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-1778597.1684075873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-7501.0519663423584</v>
      </c>
      <c r="L515" s="444">
        <f t="shared" ca="1" si="28"/>
        <v>-1807753.5238885086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-1807753.5238885086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-7622.536780846197</v>
      </c>
      <c r="L516" s="444">
        <f t="shared" ca="1" si="28"/>
        <v>-1837031.3641839337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-1837031.3641839337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-7744.5277820771362</v>
      </c>
      <c r="L517" s="444">
        <f t="shared" ca="1" si="28"/>
        <v>-1866431.1954805898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-1866431.1954805898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-7867.0270791465355</v>
      </c>
      <c r="L518" s="444">
        <f t="shared" ref="L518:L772" ca="1" si="54">I518-J518+K518</f>
        <v>-1895953.5260743152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-1895953.5260743152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-7990.036789953725</v>
      </c>
      <c r="L519" s="444">
        <f t="shared" ca="1" si="54"/>
        <v>-1925598.8663788477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-1925598.8663788477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-8113.5590412226111</v>
      </c>
      <c r="L520" s="444">
        <f t="shared" ca="1" si="54"/>
        <v>-1955367.7289346491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-1955367.7289346491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-8237.5959685384496</v>
      </c>
      <c r="L521" s="444">
        <f t="shared" ca="1" si="54"/>
        <v>-1985260.6284177664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-1985260.6284177664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-8362.1497163847725</v>
      </c>
      <c r="L522" s="444">
        <f t="shared" ca="1" si="54"/>
        <v>-2015278.08164873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-2015278.08164873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-8487.2224381804535</v>
      </c>
      <c r="L523" s="444">
        <f t="shared" ca="1" si="54"/>
        <v>-2045420.6076014892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-2045420.6076014892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-8612.8162963169489</v>
      </c>
      <c r="L524" s="444">
        <f t="shared" ca="1" si="54"/>
        <v>-2075688.7274123849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-2075688.7274123849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-8738.9334621956823</v>
      </c>
      <c r="L525" s="444">
        <f t="shared" ca="1" si="54"/>
        <v>-2106082.9643891593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-2106082.9643891593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-8865.5761162655763</v>
      </c>
      <c r="L526" s="444">
        <f t="shared" ca="1" si="54"/>
        <v>-2136603.8440200039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-2136603.8440200039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-8992.7464480607614</v>
      </c>
      <c r="L527" s="444">
        <f t="shared" ca="1" si="54"/>
        <v>-2167251.8939826437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-2167251.8939826437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-9120.4466562384277</v>
      </c>
      <c r="L528" s="444">
        <f t="shared" ca="1" si="54"/>
        <v>-2198027.6441534609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-2198027.6441534609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-9248.6789486168327</v>
      </c>
      <c r="L529" s="444">
        <f t="shared" ca="1" si="54"/>
        <v>-2228931.6266166563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-2228931.6266166563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-9377.4455422134797</v>
      </c>
      <c r="L530" s="444">
        <f t="shared" ca="1" si="54"/>
        <v>-2259964.3756734487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-2259964.3756734487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-9506.748663283448</v>
      </c>
      <c r="L531" s="444">
        <f t="shared" ca="1" si="54"/>
        <v>-2291126.4278513109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-2291126.4278513109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-9636.5905473578732</v>
      </c>
      <c r="L532" s="444">
        <f t="shared" ca="1" si="54"/>
        <v>-2322418.3219132475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-2322418.3219132475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-9766.9734392826103</v>
      </c>
      <c r="L533" s="444">
        <f t="shared" ca="1" si="54"/>
        <v>-2353840.598867109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-2353840.598867109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-9897.8995932570324</v>
      </c>
      <c r="L534" s="444">
        <f t="shared" ca="1" si="54"/>
        <v>-2385393.8019749448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-2385393.8019749448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-10029.371272873015</v>
      </c>
      <c r="L535" s="444">
        <f t="shared" ca="1" si="54"/>
        <v>-2417078.4767623967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-2417078.4767623967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-10161.390751154066</v>
      </c>
      <c r="L536" s="444">
        <f t="shared" ca="1" si="54"/>
        <v>-2448895.1710281298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-2448895.1710281298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-10293.960310594619</v>
      </c>
      <c r="L537" s="444">
        <f t="shared" ca="1" si="54"/>
        <v>-2480844.4348533032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-2480844.4348533032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-10427.082243199509</v>
      </c>
      <c r="L538" s="444">
        <f t="shared" ca="1" si="54"/>
        <v>-2512926.8206110816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-2512926.8206110816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-10560.758850523585</v>
      </c>
      <c r="L539" s="444">
        <f t="shared" ca="1" si="54"/>
        <v>-2545142.8829761841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-2545142.8829761841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-10694.992443711511</v>
      </c>
      <c r="L540" s="444">
        <f t="shared" ca="1" si="54"/>
        <v>-2577493.1789344745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-2577493.1789344745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-10829.785343537722</v>
      </c>
      <c r="L541" s="444">
        <f t="shared" ca="1" si="54"/>
        <v>-2609978.2677925909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-2609978.2677925909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-10965.139880446541</v>
      </c>
      <c r="L542" s="444">
        <f t="shared" ca="1" si="54"/>
        <v>-2642598.7111876165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-2642598.7111876165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-11101.058394592481</v>
      </c>
      <c r="L543" s="444">
        <f t="shared" ca="1" si="54"/>
        <v>-2675355.0730967876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-2675355.0730967876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-11237.543235880694</v>
      </c>
      <c r="L544" s="444">
        <f t="shared" ca="1" si="54"/>
        <v>-2708247.9198472472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-2708247.9198472472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-11374.596764007609</v>
      </c>
      <c r="L545" s="444">
        <f t="shared" ca="1" si="54"/>
        <v>-2741277.8201258336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-2741277.8201258336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-11512.221348501718</v>
      </c>
      <c r="L546" s="444">
        <f t="shared" ca="1" si="54"/>
        <v>-2774445.3449889142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-2774445.3449889142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-11650.419368764555</v>
      </c>
      <c r="L547" s="444">
        <f t="shared" ca="1" si="54"/>
        <v>-2807751.0678722574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-2807751.0678722574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-11789.193214111818</v>
      </c>
      <c r="L548" s="444">
        <f t="shared" ca="1" si="54"/>
        <v>-2841195.5646009482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-2841195.5646009482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-11928.545283814696</v>
      </c>
      <c r="L549" s="444">
        <f t="shared" ca="1" si="54"/>
        <v>-2874779.413399342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-2874779.413399342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-12068.477987141338</v>
      </c>
      <c r="L550" s="444">
        <f t="shared" ca="1" si="54"/>
        <v>-2908503.1949010622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-2908503.1949010622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-12208.993743398503</v>
      </c>
      <c r="L551" s="444">
        <f t="shared" ca="1" si="54"/>
        <v>-2942367.4921590397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-2942367.4921590397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-12350.094981973411</v>
      </c>
      <c r="L552" s="444">
        <f t="shared" ca="1" si="54"/>
        <v>-2976372.8906555921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-2976372.8906555921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-12491.784142375713</v>
      </c>
      <c r="L553" s="444">
        <f t="shared" ca="1" si="54"/>
        <v>-3010519.9783125469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-3010519.9783125469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-12634.063674279691</v>
      </c>
      <c r="L554" s="444">
        <f t="shared" ca="1" si="54"/>
        <v>-3044809.3455014052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-3044809.3455014052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-12776.9360375666</v>
      </c>
      <c r="L555" s="444">
        <f t="shared" ca="1" si="54"/>
        <v>-3079241.5850535505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-3079241.5850535505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-12920.403702367206</v>
      </c>
      <c r="L556" s="444">
        <f t="shared" ca="1" si="54"/>
        <v>-3113817.2922704965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-3113817.2922704965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-13064.46914910448</v>
      </c>
      <c r="L557" s="444">
        <f t="shared" ca="1" si="54"/>
        <v>-3148537.0649341797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-3148537.0649341797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-13209.134868536494</v>
      </c>
      <c r="L558" s="444">
        <f t="shared" ca="1" si="54"/>
        <v>-3183401.5033172951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-3183401.5033172951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-13354.403361799474</v>
      </c>
      <c r="L559" s="444">
        <f t="shared" ca="1" si="54"/>
        <v>-3218411.2101936736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-3218411.2101936736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-13500.277140451051</v>
      </c>
      <c r="L560" s="444">
        <f t="shared" ca="1" si="54"/>
        <v>-3253566.7908487036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-3253566.7908487036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-13646.758726513677</v>
      </c>
      <c r="L561" s="444">
        <f t="shared" ca="1" si="54"/>
        <v>-3288868.8530897959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-3288868.8530897959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-13793.850652518227</v>
      </c>
      <c r="L562" s="444">
        <f t="shared" ca="1" si="54"/>
        <v>-3324318.007256893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-3324318.007256893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-13941.555461547799</v>
      </c>
      <c r="L563" s="444">
        <f t="shared" ca="1" si="54"/>
        <v>-3359914.8662330196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-3359914.8662330196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-14089.875707281661</v>
      </c>
      <c r="L564" s="444">
        <f t="shared" ca="1" si="54"/>
        <v>-3395660.0454548802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-3395660.0454548802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-14238.813954039413</v>
      </c>
      <c r="L565" s="444">
        <f t="shared" ca="1" si="54"/>
        <v>-3431554.1629234985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-3431554.1629234985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-14388.372776825323</v>
      </c>
      <c r="L566" s="444">
        <f t="shared" ca="1" si="54"/>
        <v>-3467597.8392149028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-3467597.8392149028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-14538.554761372838</v>
      </c>
      <c r="L567" s="444">
        <f t="shared" ca="1" si="54"/>
        <v>-3503791.6974908547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-3503791.6974908547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-14689.362504189306</v>
      </c>
      <c r="L568" s="444">
        <f t="shared" ca="1" si="54"/>
        <v>-3540136.3635096229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-3540136.3635096229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-14840.79861260084</v>
      </c>
      <c r="L569" s="444">
        <f t="shared" ca="1" si="54"/>
        <v>-3576632.4656368024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-3576632.4656368024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-14992.865704797419</v>
      </c>
      <c r="L570" s="444">
        <f t="shared" ca="1" si="54"/>
        <v>-3613280.6348561784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-3613280.6348561784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-15145.566409878154</v>
      </c>
      <c r="L571" s="444">
        <f t="shared" ca="1" si="54"/>
        <v>-3650081.5047806352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-3650081.5047806352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-15298.903367896724</v>
      </c>
      <c r="L572" s="444">
        <f t="shared" ca="1" si="54"/>
        <v>-3687035.7116631106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-3687035.7116631106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-15452.879229907041</v>
      </c>
      <c r="L573" s="444">
        <f t="shared" ca="1" si="54"/>
        <v>-3724143.8944075964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-3724143.8944075964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-15607.496658009064</v>
      </c>
      <c r="L574" s="444">
        <f t="shared" ca="1" si="54"/>
        <v>-3761406.6945801843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-3761406.6945801843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-15762.758325394847</v>
      </c>
      <c r="L575" s="444">
        <f t="shared" ca="1" si="54"/>
        <v>-3798824.7564201578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-3798824.7564201578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-15918.666916394737</v>
      </c>
      <c r="L576" s="444">
        <f t="shared" ca="1" si="54"/>
        <v>-3836398.7268511313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-3836398.7268511313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-16075.225126523792</v>
      </c>
      <c r="L577" s="444">
        <f t="shared" ca="1" si="54"/>
        <v>-3874129.2554922341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-3874129.2554922341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-16232.435662528387</v>
      </c>
      <c r="L578" s="444">
        <f t="shared" ca="1" si="54"/>
        <v>-3912016.9946693415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-3912016.9946693415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-16390.301242433001</v>
      </c>
      <c r="L579" s="444">
        <f t="shared" ca="1" si="54"/>
        <v>-3950062.5994263534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-3950062.5994263534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-16548.824595587219</v>
      </c>
      <c r="L580" s="444">
        <f t="shared" ca="1" si="54"/>
        <v>-3988266.7275365195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-3988266.7275365195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-16708.008462712911</v>
      </c>
      <c r="L581" s="444">
        <f t="shared" ca="1" si="54"/>
        <v>-4026630.0395138115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-4026630.0395138115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-16867.855595951627</v>
      </c>
      <c r="L582" s="444">
        <f t="shared" ca="1" si="54"/>
        <v>-4065153.1986243417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-4065153.1986243417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-17028.368758912169</v>
      </c>
      <c r="L583" s="444">
        <f t="shared" ca="1" si="54"/>
        <v>-4103836.8708978328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-4103836.8708978328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-17189.550726718382</v>
      </c>
      <c r="L584" s="444">
        <f t="shared" ca="1" si="54"/>
        <v>-4142681.7251391299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-4142681.7251391299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-17351.404286057121</v>
      </c>
      <c r="L585" s="444">
        <f t="shared" ca="1" si="54"/>
        <v>-4181688.432939766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-4181688.432939766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-17513.932235226435</v>
      </c>
      <c r="L586" s="444">
        <f t="shared" ca="1" si="54"/>
        <v>-4220857.6686895704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-4220857.6686895704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-17677.137384183952</v>
      </c>
      <c r="L587" s="444">
        <f t="shared" ca="1" si="54"/>
        <v>-4260190.1095883325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-4260190.1095883325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-17841.02255459546</v>
      </c>
      <c r="L588" s="444">
        <f t="shared" ca="1" si="54"/>
        <v>-4299686.4356575059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-4299686.4356575059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-18005.590579883683</v>
      </c>
      <c r="L589" s="444">
        <f t="shared" ca="1" si="54"/>
        <v>-4339347.3297519684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-4339347.3297519684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-18170.844305277278</v>
      </c>
      <c r="L590" s="444">
        <f t="shared" ca="1" si="54"/>
        <v>-4379173.4775718236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-4379173.4775718236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-18336.78658786001</v>
      </c>
      <c r="L591" s="444">
        <f t="shared" ca="1" si="54"/>
        <v>-4419165.5676742624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-4419165.5676742624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-18503.42029662017</v>
      </c>
      <c r="L592" s="444">
        <f t="shared" ca="1" si="54"/>
        <v>-4459324.2914854614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-4459324.2914854614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-18670.748312500167</v>
      </c>
      <c r="L593" s="444">
        <f t="shared" ca="1" si="54"/>
        <v>-4499650.3433125401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-4499650.3433125401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-18838.773528446327</v>
      </c>
      <c r="L594" s="444">
        <f t="shared" ca="1" si="54"/>
        <v>-4540144.4203555649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-4540144.4203555649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-19007.498849458931</v>
      </c>
      <c r="L595" s="444">
        <f t="shared" ca="1" si="54"/>
        <v>-4580807.2227196023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-4580807.2227196023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-19176.927192642419</v>
      </c>
      <c r="L596" s="444">
        <f t="shared" ca="1" si="54"/>
        <v>-4621639.453426823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-4621639.453426823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-19347.06148725584</v>
      </c>
      <c r="L597" s="444">
        <f t="shared" ca="1" si="54"/>
        <v>-4662641.818428657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-4662641.818428657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-19517.904674763482</v>
      </c>
      <c r="L598" s="444">
        <f t="shared" ca="1" si="54"/>
        <v>-4703815.0266179992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-4703815.0266179992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-19689.459708885741</v>
      </c>
      <c r="L599" s="444">
        <f t="shared" ca="1" si="54"/>
        <v>-4745159.7898414629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-4745159.7898414629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-19861.72955565017</v>
      </c>
      <c r="L600" s="444">
        <f t="shared" ca="1" si="54"/>
        <v>-4786676.8229116919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-4786676.8229116919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-20034.717193442793</v>
      </c>
      <c r="L601" s="444">
        <f t="shared" ca="1" si="54"/>
        <v>-4828366.8436197126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-4828366.8436197126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-20208.425613059546</v>
      </c>
      <c r="L602" s="444">
        <f t="shared" ca="1" si="54"/>
        <v>-4870230.5727473507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-4870230.5727473507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-20382.857817758038</v>
      </c>
      <c r="L603" s="444">
        <f t="shared" ca="1" si="54"/>
        <v>-4912268.7340796869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-4912268.7340796869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-20558.016823309437</v>
      </c>
      <c r="L604" s="444">
        <f t="shared" ca="1" si="54"/>
        <v>-4954482.0544175748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-4954482.0544175748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-20733.905658050637</v>
      </c>
      <c r="L605" s="444">
        <f t="shared" ca="1" si="54"/>
        <v>-4996871.2635902036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-4996871.2635902036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-20910.527362936591</v>
      </c>
      <c r="L606" s="444">
        <f t="shared" ca="1" si="54"/>
        <v>-5039437.0944677182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-5039437.0944677182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-21087.884991592902</v>
      </c>
      <c r="L607" s="444">
        <f t="shared" ca="1" si="54"/>
        <v>-5082180.2829738893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-5082180.2829738893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-21265.981610368613</v>
      </c>
      <c r="L608" s="444">
        <f t="shared" ca="1" si="54"/>
        <v>-5125101.5680988366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-5125101.5680988366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-21444.82029838923</v>
      </c>
      <c r="L609" s="444">
        <f t="shared" ca="1" si="54"/>
        <v>-5168201.6919118045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-5168201.6919118045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-21624.40414760993</v>
      </c>
      <c r="L610" s="444">
        <f t="shared" ca="1" si="54"/>
        <v>-5211481.3995739929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-5211481.3995739929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-21804.736262869046</v>
      </c>
      <c r="L611" s="444">
        <f t="shared" ca="1" si="54"/>
        <v>-5254941.4393514404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-5254941.4393514404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-21985.819761941744</v>
      </c>
      <c r="L612" s="444">
        <f t="shared" ca="1" si="54"/>
        <v>-5298582.5626279609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-5298582.5626279609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-22167.657775593914</v>
      </c>
      <c r="L613" s="444">
        <f t="shared" ca="1" si="54"/>
        <v>-5342405.5239181332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-5342405.5239181332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-22350.2534476363</v>
      </c>
      <c r="L614" s="444">
        <f t="shared" ca="1" si="54"/>
        <v>-5386411.0808803476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-5386411.0808803476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-22533.609934978856</v>
      </c>
      <c r="L615" s="444">
        <f t="shared" ca="1" si="54"/>
        <v>-5430599.9943299051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-5430599.9943299051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-22717.730407685347</v>
      </c>
      <c r="L616" s="444">
        <f t="shared" ca="1" si="54"/>
        <v>-5474973.0282521686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-5474973.0282521686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-22902.618049028111</v>
      </c>
      <c r="L617" s="444">
        <f t="shared" ca="1" si="54"/>
        <v>-5519530.9498157753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-5519530.9498157753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-23088.276055543141</v>
      </c>
      <c r="L618" s="444">
        <f t="shared" ca="1" si="54"/>
        <v>-5564274.5293858964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-5564274.5293858964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-23274.70763708531</v>
      </c>
      <c r="L619" s="444">
        <f t="shared" ca="1" si="54"/>
        <v>-5609204.5405375604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-5609204.5405375604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-23461.916016883912</v>
      </c>
      <c r="L620" s="444">
        <f t="shared" ca="1" si="54"/>
        <v>-5654321.7600690229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-5654321.7600690229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-23649.904431598337</v>
      </c>
      <c r="L621" s="444">
        <f t="shared" ca="1" si="54"/>
        <v>-5699626.9680151995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-5699626.9680151995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-23838.676131374075</v>
      </c>
      <c r="L622" s="444">
        <f t="shared" ca="1" si="54"/>
        <v>-5745120.9476611521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-5745120.9476611521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-24028.234379898877</v>
      </c>
      <c r="L623" s="444">
        <f t="shared" ca="1" si="54"/>
        <v>-5790804.4855556292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-5790804.4855556292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-24218.5824544592</v>
      </c>
      <c r="L624" s="444">
        <f t="shared" ca="1" si="54"/>
        <v>-5836678.3715246664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-5836678.3715246664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-24409.723645996852</v>
      </c>
      <c r="L625" s="444">
        <f t="shared" ca="1" si="54"/>
        <v>-5882743.398685242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-5882743.398685242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-24601.661259165918</v>
      </c>
      <c r="L626" s="444">
        <f t="shared" ca="1" si="54"/>
        <v>-5929000.3634589864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-5929000.3634589864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-24794.398612389854</v>
      </c>
      <c r="L627" s="444">
        <f t="shared" ca="1" si="54"/>
        <v>-5975450.065585955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-5975450.065585955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-24987.939037918888</v>
      </c>
      <c r="L628" s="444">
        <f t="shared" ca="1" si="54"/>
        <v>-6022093.3081384525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-6022093.3081384525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-25182.285881887627</v>
      </c>
      <c r="L629" s="444">
        <f t="shared" ca="1" si="54"/>
        <v>-6068930.897534918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-6068930.897534918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-25377.442504372902</v>
      </c>
      <c r="L630" s="444">
        <f t="shared" ca="1" si="54"/>
        <v>-6115963.6435538689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-6115963.6435538689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-25573.412279451863</v>
      </c>
      <c r="L631" s="444">
        <f t="shared" ca="1" si="54"/>
        <v>-6163192.3593478994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-6163192.3593478994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-25770.198595260325</v>
      </c>
      <c r="L632" s="444">
        <f t="shared" ca="1" si="54"/>
        <v>-6210617.8614577381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-6210617.8614577381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-25967.804854051319</v>
      </c>
      <c r="L633" s="444">
        <f t="shared" ca="1" si="54"/>
        <v>-6258240.9698263677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-6258240.9698263677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-26166.234472253942</v>
      </c>
      <c r="L634" s="444">
        <f t="shared" ca="1" si="54"/>
        <v>-6306062.5078132004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-6306062.5078132004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-26365.490880532412</v>
      </c>
      <c r="L635" s="444">
        <f t="shared" ca="1" si="54"/>
        <v>-6354083.3022083109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-6354083.3022083109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-26565.577523845372</v>
      </c>
      <c r="L636" s="444">
        <f t="shared" ca="1" si="54"/>
        <v>-6402304.1832467346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-6402304.1832467346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-26766.497861505472</v>
      </c>
      <c r="L637" s="444">
        <f t="shared" ca="1" si="54"/>
        <v>-6450725.9846228184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-6450725.9846228184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-26968.255367239151</v>
      </c>
      <c r="L638" s="444">
        <f t="shared" ca="1" si="54"/>
        <v>-6499349.5435046358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-6499349.5435046358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-27170.853529246724</v>
      </c>
      <c r="L639" s="444">
        <f t="shared" ca="1" si="54"/>
        <v>-6548175.7005484607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-6548175.7005484607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-27374.295850262661</v>
      </c>
      <c r="L640" s="444">
        <f t="shared" ca="1" si="54"/>
        <v>-6597205.2999133021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-6597205.2999133021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-27578.585847616163</v>
      </c>
      <c r="L641" s="444">
        <f t="shared" ca="1" si="54"/>
        <v>-6646439.1892754966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-6646439.1892754966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-27783.727053291976</v>
      </c>
      <c r="L642" s="444">
        <f t="shared" ca="1" si="54"/>
        <v>-6695878.2198433671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-6695878.2198433671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-27989.723013991439</v>
      </c>
      <c r="L643" s="444">
        <f t="shared" ca="1" si="54"/>
        <v>-6745523.246371937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-6745523.246371937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-28196.577291193811</v>
      </c>
      <c r="L644" s="444">
        <f t="shared" ca="1" si="54"/>
        <v>-6795375.1271777088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-6795375.1271777088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-28404.293461217861</v>
      </c>
      <c r="L645" s="444">
        <f t="shared" ca="1" si="54"/>
        <v>-6845434.7241535047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-6845434.7241535047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-28612.875115283678</v>
      </c>
      <c r="L646" s="444">
        <f t="shared" ca="1" si="54"/>
        <v>-6895702.9027833669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-6895702.9027833669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-28822.325859574772</v>
      </c>
      <c r="L647" s="444">
        <f t="shared" ca="1" si="54"/>
        <v>-6946180.5321575198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-6946180.5321575198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-29032.649315300405</v>
      </c>
      <c r="L648" s="444">
        <f t="shared" ca="1" si="54"/>
        <v>-6996868.4849873986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-6996868.4849873986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-29243.849118758237</v>
      </c>
      <c r="L649" s="444">
        <f t="shared" ca="1" si="54"/>
        <v>-7047767.637620735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-7047767.637620735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-29455.928921397139</v>
      </c>
      <c r="L650" s="444">
        <f t="shared" ca="1" si="54"/>
        <v>-7098878.8700567102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-7098878.8700567102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-29668.89238988037</v>
      </c>
      <c r="L651" s="444">
        <f t="shared" ca="1" si="54"/>
        <v>-7150203.0659611691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-7150203.0659611691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-29882.743206148949</v>
      </c>
      <c r="L652" s="444">
        <f t="shared" ca="1" si="54"/>
        <v>-7201741.1126818964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-7201741.1126818964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-30097.485067485311</v>
      </c>
      <c r="L653" s="444">
        <f t="shared" ca="1" si="54"/>
        <v>-7253493.9012639597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-7253493.9012639597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-30313.121686577244</v>
      </c>
      <c r="L654" s="444">
        <f t="shared" ca="1" si="54"/>
        <v>-7305462.326465115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-7305462.326465115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-30529.656791582056</v>
      </c>
      <c r="L655" s="444">
        <f t="shared" ca="1" si="54"/>
        <v>-7357647.2867712751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-7357647.2867712751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-30747.094126191056</v>
      </c>
      <c r="L656" s="444">
        <f t="shared" ca="1" si="54"/>
        <v>-7410049.6844120445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-7410049.6844120445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-30965.437449694262</v>
      </c>
      <c r="L657" s="444">
        <f t="shared" ca="1" si="54"/>
        <v>-7462670.4253763175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-7462670.4253763175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-31184.690537045401</v>
      </c>
      <c r="L658" s="444">
        <f t="shared" ca="1" si="54"/>
        <v>-7515510.4194279416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-7515510.4194279416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-31404.85717892717</v>
      </c>
      <c r="L659" s="444">
        <f t="shared" ca="1" si="54"/>
        <v>-7568570.5801214473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-7568570.5801214473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-31625.941181816768</v>
      </c>
      <c r="L660" s="444">
        <f t="shared" ca="1" si="54"/>
        <v>-7621851.8248178428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-7621851.8248178428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-31847.946368051755</v>
      </c>
      <c r="L661" s="444">
        <f t="shared" ca="1" si="54"/>
        <v>-7675355.0747004729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-7675355.0747004729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-32070.876575896047</v>
      </c>
      <c r="L662" s="444">
        <f t="shared" ca="1" si="54"/>
        <v>-7729081.2547909468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-7729081.2547909468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-32294.735659606355</v>
      </c>
      <c r="L663" s="444">
        <f t="shared" ca="1" si="54"/>
        <v>-7783031.293965132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-7783031.293965132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-32519.527489498792</v>
      </c>
      <c r="L664" s="444">
        <f t="shared" ca="1" si="54"/>
        <v>-7837206.1249692095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-7837206.1249692095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-32745.255952015785</v>
      </c>
      <c r="L665" s="444">
        <f t="shared" ca="1" si="54"/>
        <v>-7891606.6844358034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-7891606.6844358034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-32971.924949793254</v>
      </c>
      <c r="L666" s="444">
        <f t="shared" ca="1" si="54"/>
        <v>-7946233.912900175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-7946233.912900175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-33199.538401728139</v>
      </c>
      <c r="L667" s="444">
        <f t="shared" ca="1" si="54"/>
        <v>-8001088.7548164818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-8001088.7548164818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-33428.100243046087</v>
      </c>
      <c r="L668" s="444">
        <f t="shared" ca="1" si="54"/>
        <v>-8056172.1585741062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-8056172.1585741062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-33657.614425369517</v>
      </c>
      <c r="L669" s="444">
        <f t="shared" ca="1" si="54"/>
        <v>-8111485.0765140541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-8111485.0765140541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-33888.084916785971</v>
      </c>
      <c r="L670" s="444">
        <f t="shared" ca="1" si="54"/>
        <v>-8167028.4649454188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-8167028.4649454188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-34119.515701916658</v>
      </c>
      <c r="L671" s="444">
        <f t="shared" ca="1" si="54"/>
        <v>-8222803.2841619141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-8222803.2841619141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-34351.910781985389</v>
      </c>
      <c r="L672" s="444">
        <f t="shared" ca="1" si="54"/>
        <v>-8278810.4984584777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-8278810.4984584777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-34585.274174887731</v>
      </c>
      <c r="L673" s="444">
        <f t="shared" ca="1" si="54"/>
        <v>-8335051.0761479437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-8335051.0761479437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-34819.609915260509</v>
      </c>
      <c r="L674" s="444">
        <f t="shared" ca="1" si="54"/>
        <v>-8391525.9895777833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-8391525.9895777833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-35054.922054551513</v>
      </c>
      <c r="L675" s="444">
        <f t="shared" ca="1" si="54"/>
        <v>-8448236.2151469141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-8448236.2151469141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-35291.214661089558</v>
      </c>
      <c r="L676" s="444">
        <f t="shared" ca="1" si="54"/>
        <v>-8505182.7333225831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-8505182.7333225831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-35528.491820154843</v>
      </c>
      <c r="L677" s="444">
        <f t="shared" ca="1" si="54"/>
        <v>-8562366.5286573172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-8562366.5286573172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-35766.757634049565</v>
      </c>
      <c r="L678" s="444">
        <f t="shared" ca="1" si="54"/>
        <v>-8619788.5898059458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-8619788.5898059458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-36006.016222168852</v>
      </c>
      <c r="L679" s="444">
        <f t="shared" ca="1" si="54"/>
        <v>-8677449.9095426947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-8677449.9095426947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-36246.271721071971</v>
      </c>
      <c r="L680" s="444">
        <f t="shared" ca="1" si="54"/>
        <v>-8735351.4847783465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-8735351.4847783465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-36487.52828455386</v>
      </c>
      <c r="L681" s="444">
        <f t="shared" ca="1" si="54"/>
        <v>-8793494.3165774792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-8793494.3165774792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-36729.790083716907</v>
      </c>
      <c r="L682" s="444">
        <f t="shared" ca="1" si="54"/>
        <v>-8851879.4101757761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-8851879.4101757761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-36973.06130704315</v>
      </c>
      <c r="L683" s="444">
        <f t="shared" ca="1" si="54"/>
        <v>-8910507.7749973983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-8910507.7749973983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-37217.346160466572</v>
      </c>
      <c r="L684" s="444">
        <f t="shared" ca="1" si="54"/>
        <v>-8969380.4246724434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-8969380.4246724434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-37462.648867445925</v>
      </c>
      <c r="L685" s="444">
        <f t="shared" ca="1" si="54"/>
        <v>-9028498.3770544678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-9028498.3770544678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-37708.973669037696</v>
      </c>
      <c r="L686" s="444">
        <f t="shared" ca="1" si="54"/>
        <v>-9087862.6542380843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-9087862.6542380843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-37956.324823969429</v>
      </c>
      <c r="L687" s="444">
        <f t="shared" ca="1" si="54"/>
        <v>-9147474.2825766336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-9147474.2825766336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-38204.706608713386</v>
      </c>
      <c r="L688" s="444">
        <f t="shared" ca="1" si="54"/>
        <v>-9207334.2926999256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-9207334.2926999256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-38454.123317560436</v>
      </c>
      <c r="L689" s="444">
        <f t="shared" ca="1" si="54"/>
        <v>-9267443.7195320651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-9267443.7195320651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-38704.579262694351</v>
      </c>
      <c r="L690" s="444">
        <f t="shared" ca="1" si="54"/>
        <v>-9327803.6023093387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-9327803.6023093387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-38956.078774266323</v>
      </c>
      <c r="L691" s="444">
        <f t="shared" ca="1" si="54"/>
        <v>-9388414.984598184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-9388414.984598184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-39208.626200469844</v>
      </c>
      <c r="L692" s="444">
        <f t="shared" ca="1" si="54"/>
        <v>-9449278.9143132325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-9449278.9143132325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-39462.225907615881</v>
      </c>
      <c r="L693" s="444">
        <f t="shared" ca="1" si="54"/>
        <v>-9510396.4437354282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-9510396.4437354282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-39716.882280208367</v>
      </c>
      <c r="L694" s="444">
        <f t="shared" ca="1" si="54"/>
        <v>-9571768.6295302156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-9571768.6295302156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-39972.599721019978</v>
      </c>
      <c r="L695" s="444">
        <f t="shared" ca="1" si="54"/>
        <v>-9633396.532765815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-9633396.532765815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-40229.382651168307</v>
      </c>
      <c r="L696" s="444">
        <f t="shared" ca="1" si="54"/>
        <v>-9695281.2189315632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-9695281.2189315632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-40487.235510192259</v>
      </c>
      <c r="L697" s="444">
        <f t="shared" ca="1" si="54"/>
        <v>-9757423.7579563353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-9757423.7579563353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-40746.162756128811</v>
      </c>
      <c r="L698" s="444">
        <f t="shared" ca="1" si="54"/>
        <v>-9819825.2242270429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-9819825.2242270429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-41006.168865590094</v>
      </c>
      <c r="L699" s="444">
        <f t="shared" ca="1" si="54"/>
        <v>-9882486.6966072116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-9882486.6966072116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-41267.258333840793</v>
      </c>
      <c r="L700" s="444">
        <f t="shared" ca="1" si="54"/>
        <v>-9945409.2584556323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-9945409.2584556323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-41529.43567487588</v>
      </c>
      <c r="L701" s="444">
        <f t="shared" ca="1" si="54"/>
        <v>-10008593.997645088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-10008593.997645088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-41792.705421498613</v>
      </c>
      <c r="L702" s="444">
        <f t="shared" ca="1" si="54"/>
        <v>-10072042.006581165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-10072042.006581165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-42057.072125398932</v>
      </c>
      <c r="L703" s="444">
        <f t="shared" ca="1" si="54"/>
        <v>-10135754.382221144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-10135754.382221144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-42322.540357232181</v>
      </c>
      <c r="L704" s="444">
        <f t="shared" ca="1" si="54"/>
        <v>-10199732.226092955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-10199732.226092955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-42589.114706698063</v>
      </c>
      <c r="L705" s="444">
        <f t="shared" ca="1" si="54"/>
        <v>-10263976.644314233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-10263976.644314233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-42856.799782620052</v>
      </c>
      <c r="L706" s="444">
        <f t="shared" ca="1" si="54"/>
        <v>-10328488.747611433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-10328488.747611433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-43125.600213025049</v>
      </c>
      <c r="L707" s="444">
        <f t="shared" ca="1" si="54"/>
        <v>-10393269.651339037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-10393269.651339037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-43395.520645223405</v>
      </c>
      <c r="L708" s="444">
        <f t="shared" ca="1" si="54"/>
        <v>-10458320.47549884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-10458320.47549884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-43666.565745889246</v>
      </c>
      <c r="L709" s="444">
        <f t="shared" ca="1" si="54"/>
        <v>-10523642.34475931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-10523642.34475931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-43938.740201141205</v>
      </c>
      <c r="L710" s="444">
        <f t="shared" ca="1" si="54"/>
        <v>-10589236.388475031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-10589236.388475031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-44212.048716623372</v>
      </c>
      <c r="L711" s="444">
        <f t="shared" ca="1" si="54"/>
        <v>-10655103.740706233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-10655103.740706233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-44486.496017586716</v>
      </c>
      <c r="L712" s="444">
        <f t="shared" ca="1" si="54"/>
        <v>-10721245.540238399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-10721245.540238399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-44762.086848970743</v>
      </c>
      <c r="L713" s="444">
        <f t="shared" ca="1" si="54"/>
        <v>-10787662.930601949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-10787662.930601949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-45038.825975485532</v>
      </c>
      <c r="L714" s="444">
        <f t="shared" ca="1" si="54"/>
        <v>-10854357.060092013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-10854357.060092013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-45316.718181694137</v>
      </c>
      <c r="L715" s="444">
        <f t="shared" ca="1" si="54"/>
        <v>-10921329.081788287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-10921329.081788287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-45595.768272095273</v>
      </c>
      <c r="L716" s="444">
        <f t="shared" ca="1" si="54"/>
        <v>-10988580.15357496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-10988580.15357496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-45875.981071206414</v>
      </c>
      <c r="L717" s="444">
        <f t="shared" ca="1" si="54"/>
        <v>-11056111.438160745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-11056111.438160745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-46157.361423647184</v>
      </c>
      <c r="L718" s="444">
        <f t="shared" ca="1" si="54"/>
        <v>-11123924.103098972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-11123924.103098972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-46439.914194223129</v>
      </c>
      <c r="L719" s="444">
        <f t="shared" ca="1" si="54"/>
        <v>-11192019.320807774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-11192019.320807774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-46723.644268009804</v>
      </c>
      <c r="L720" s="444">
        <f t="shared" ca="1" si="54"/>
        <v>-11260398.268590363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-11260398.268590363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-47008.556550437257</v>
      </c>
      <c r="L721" s="444">
        <f t="shared" ca="1" si="54"/>
        <v>-11329062.12865538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-11329062.12865538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-47294.655967374827</v>
      </c>
      <c r="L722" s="444">
        <f t="shared" ca="1" si="54"/>
        <v>-11398012.088137334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-11398012.088137334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-47581.947465216304</v>
      </c>
      <c r="L723" s="444">
        <f t="shared" ca="1" si="54"/>
        <v>-11467249.33911713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-11467249.33911713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-47870.436010965459</v>
      </c>
      <c r="L724" s="444">
        <f t="shared" ca="1" si="54"/>
        <v>-11536775.078642676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-11536775.078642676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-48160.126592321896</v>
      </c>
      <c r="L725" s="444">
        <f t="shared" ca="1" si="54"/>
        <v>-11606590.508749576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-11606590.508749576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-48451.024217767314</v>
      </c>
      <c r="L726" s="444">
        <f t="shared" ca="1" si="54"/>
        <v>-11676696.836481923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-11676696.836481923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-48743.133916652092</v>
      </c>
      <c r="L727" s="444">
        <f t="shared" ca="1" si="54"/>
        <v>-11747095.273913154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-11747095.273913154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-49036.460739282222</v>
      </c>
      <c r="L728" s="444">
        <f t="shared" ca="1" si="54"/>
        <v>-11817787.038167017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-11817787.038167017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-49331.00975700665</v>
      </c>
      <c r="L729" s="444">
        <f t="shared" ca="1" si="54"/>
        <v>-11888773.351438602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-11888773.351438602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-49626.78606230492</v>
      </c>
      <c r="L730" s="444">
        <f t="shared" ca="1" si="54"/>
        <v>-11960055.441015488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-11960055.441015488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-49923.794768875276</v>
      </c>
      <c r="L731" s="444">
        <f t="shared" ca="1" si="54"/>
        <v>-12031634.539298942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-12031634.539298942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-50222.041011723006</v>
      </c>
      <c r="L732" s="444">
        <f t="shared" ca="1" si="54"/>
        <v>-12103511.883825244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-12103511.883825244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-50521.529947249262</v>
      </c>
      <c r="L733" s="444">
        <f t="shared" ca="1" si="54"/>
        <v>-12175688.717287073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-12175688.717287073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-50822.26675334022</v>
      </c>
      <c r="L734" s="444">
        <f t="shared" ca="1" si="54"/>
        <v>-12248166.287554992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-12248166.287554992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-51124.256629456548</v>
      </c>
      <c r="L735" s="444">
        <f t="shared" ca="1" si="54"/>
        <v>-12320945.847699028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-12320945.847699028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-51427.504796723362</v>
      </c>
      <c r="L736" s="444">
        <f t="shared" ca="1" si="54"/>
        <v>-12394028.65601033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-12394028.65601033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-51732.016498020457</v>
      </c>
      <c r="L737" s="444">
        <f t="shared" ca="1" si="54"/>
        <v>-12467415.976022929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-12467415.976022929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-52037.796998072954</v>
      </c>
      <c r="L738" s="444">
        <f t="shared" ca="1" si="54"/>
        <v>-12541109.076535581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-12541109.076535581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-52344.851583542331</v>
      </c>
      <c r="L739" s="444">
        <f t="shared" ca="1" si="54"/>
        <v>-12615109.231633702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-12615109.231633702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-52653.185563117841</v>
      </c>
      <c r="L740" s="444">
        <f t="shared" ca="1" si="54"/>
        <v>-12689417.720711399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-12689417.720711399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-52962.80426760824</v>
      </c>
      <c r="L741" s="444">
        <f t="shared" ca="1" si="54"/>
        <v>-12764035.828493586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-12764035.828493586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-53273.713050034021</v>
      </c>
      <c r="L742" s="444">
        <f t="shared" ca="1" si="54"/>
        <v>-12838964.845058199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-12838964.845058199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-53585.917285719908</v>
      </c>
      <c r="L743" s="444">
        <f t="shared" ca="1" si="54"/>
        <v>-12914206.065858498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-12914206.065858498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-53899.422372387824</v>
      </c>
      <c r="L744" s="444">
        <f t="shared" ca="1" si="54"/>
        <v>-12989760.791745465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-12989760.791745465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-54214.233730250184</v>
      </c>
      <c r="L745" s="444">
        <f t="shared" ca="1" si="54"/>
        <v>-13065630.328990296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-13065630.328990296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-54530.356802103641</v>
      </c>
      <c r="L746" s="444">
        <f t="shared" ca="1" si="54"/>
        <v>-13141815.989306979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-13141815.989306979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-54847.797053423157</v>
      </c>
      <c r="L747" s="444">
        <f t="shared" ca="1" si="54"/>
        <v>-13218319.089874981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-13218319.089874981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-55166.559972456504</v>
      </c>
      <c r="L748" s="444">
        <f t="shared" ca="1" si="54"/>
        <v>-13295140.953362016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-13295140.953362016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-55486.651070319145</v>
      </c>
      <c r="L749" s="444">
        <f t="shared" ca="1" si="54"/>
        <v>-13372282.907946914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-13372282.907946914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-55808.075881089557</v>
      </c>
      <c r="L750" s="444">
        <f t="shared" ca="1" si="54"/>
        <v>-13449746.287342584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-13449746.287342584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-56130.839961904843</v>
      </c>
      <c r="L751" s="444">
        <f t="shared" ca="1" si="54"/>
        <v>-13527532.430819068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-13527532.430819068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-56454.948893056855</v>
      </c>
      <c r="L752" s="444">
        <f t="shared" ca="1" si="54"/>
        <v>-13605642.683226705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-13605642.683226705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-56780.408278088682</v>
      </c>
      <c r="L753" s="444">
        <f t="shared" ca="1" si="54"/>
        <v>-13684078.395019373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-13684078.395019373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-57107.223743891467</v>
      </c>
      <c r="L754" s="444">
        <f t="shared" ca="1" si="54"/>
        <v>-13762840.922277844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-13762840.922277844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-57435.400940801759</v>
      </c>
      <c r="L755" s="444">
        <f t="shared" ca="1" si="54"/>
        <v>-13841931.626733225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-13841931.626733225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-57764.945542699184</v>
      </c>
      <c r="L756" s="444">
        <f t="shared" ca="1" si="54"/>
        <v>-13921351.875790503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-13921351.875790503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-58095.863247104498</v>
      </c>
      <c r="L757" s="444">
        <f t="shared" ca="1" si="54"/>
        <v>-14001103.042552186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-14001103.042552186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-58428.159775278189</v>
      </c>
      <c r="L758" s="444">
        <f t="shared" ca="1" si="54"/>
        <v>-14081186.505842043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-14081186.505842043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-58761.840872319262</v>
      </c>
      <c r="L759" s="444">
        <f t="shared" ca="1" si="54"/>
        <v>-14161603.650228942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-14161603.650228942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-59096.912307264669</v>
      </c>
      <c r="L760" s="444">
        <f t="shared" ca="1" si="54"/>
        <v>-14242355.866050785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-14242355.866050785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-59433.37987318902</v>
      </c>
      <c r="L761" s="444">
        <f t="shared" ca="1" si="54"/>
        <v>-14323444.549438553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-14323444.549438553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-59771.249387304713</v>
      </c>
      <c r="L762" s="444">
        <f t="shared" ca="1" si="54"/>
        <v>-14404871.102340437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-14404871.102340437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-60110.526691062558</v>
      </c>
      <c r="L763" s="444">
        <f t="shared" ca="1" si="54"/>
        <v>-14486636.932546079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-14486636.932546079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-60451.217650252744</v>
      </c>
      <c r="L764" s="444">
        <f t="shared" ca="1" si="54"/>
        <v>-14568743.453710912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-14568743.453710912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-60793.32815510621</v>
      </c>
      <c r="L765" s="444">
        <f t="shared" ca="1" si="54"/>
        <v>-14651192.085380597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-14651192.085380597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-61136.864120396574</v>
      </c>
      <c r="L766" s="444">
        <f t="shared" ca="1" si="54"/>
        <v>-14733984.253015572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-14733984.253015572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-61481.831485542294</v>
      </c>
      <c r="L767" s="444">
        <f t="shared" ca="1" si="54"/>
        <v>-14817121.388015693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-14817121.388015693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-61828.236214709461</v>
      </c>
      <c r="L768" s="444">
        <f t="shared" ca="1" si="54"/>
        <v>-14900604.927744981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-14900604.927744981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-62176.084296914836</v>
      </c>
      <c r="L769" s="444">
        <f t="shared" ca="1" si="54"/>
        <v>-14984436.315556476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-14984436.315556476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-62525.381746129395</v>
      </c>
      <c r="L770" s="444">
        <f t="shared" ca="1" si="54"/>
        <v>-15068617.000817185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-15068617.000817185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-62876.134601382357</v>
      </c>
      <c r="L771" s="444">
        <f t="shared" ca="1" si="54"/>
        <v>-15153148.438933147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-15153148.438933147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-63228.348926865525</v>
      </c>
      <c r="L772" s="444">
        <f t="shared" ca="1" si="54"/>
        <v>-15238032.091374593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-15238032.091374593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-63582.030812038218</v>
      </c>
      <c r="L773" s="444">
        <f t="shared" ref="L773:L1027" ca="1" si="80">I773-J773+K773</f>
        <v>-15323269.42570121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-15323269.42570121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-63937.186371732452</v>
      </c>
      <c r="L774" s="444">
        <f t="shared" ca="1" si="80"/>
        <v>-15408861.915587522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-15408861.915587522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-64293.821746258749</v>
      </c>
      <c r="L775" s="444">
        <f t="shared" ca="1" si="80"/>
        <v>-15494811.040848359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-15494811.040848359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-64651.943101512246</v>
      </c>
      <c r="L776" s="444">
        <f t="shared" ca="1" si="80"/>
        <v>-15581118.287464451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-15581118.287464451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-65011.556629079292</v>
      </c>
      <c r="L777" s="444">
        <f t="shared" ca="1" si="80"/>
        <v>-15667785.147608109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-15667785.147608109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-65372.668546344525</v>
      </c>
      <c r="L778" s="444">
        <f t="shared" ca="1" si="80"/>
        <v>-15754813.119669033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-15754813.119669033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-65735.285096598382</v>
      </c>
      <c r="L779" s="444">
        <f t="shared" ca="1" si="80"/>
        <v>-15842203.708280211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-15842203.708280211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-66099.412549144967</v>
      </c>
      <c r="L780" s="444">
        <f t="shared" ca="1" si="80"/>
        <v>-15929958.424343936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-15929958.424343936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-66465.057199410483</v>
      </c>
      <c r="L781" s="444">
        <f t="shared" ca="1" si="80"/>
        <v>-16018078.785057927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-16018078.785057927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-66832.225369052103</v>
      </c>
      <c r="L782" s="444">
        <f t="shared" ca="1" si="80"/>
        <v>-16106566.313941559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-16106566.313941559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-67200.923406067246</v>
      </c>
      <c r="L783" s="444">
        <f t="shared" ca="1" si="80"/>
        <v>-16195422.540862205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-16195422.540862205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-67571.157684903272</v>
      </c>
      <c r="L784" s="444">
        <f t="shared" ca="1" si="80"/>
        <v>-16284649.002061687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-16284649.002061687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-67942.934606567782</v>
      </c>
      <c r="L785" s="444">
        <f t="shared" ca="1" si="80"/>
        <v>-16374247.240182834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-16374247.240182834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-68316.260598739216</v>
      </c>
      <c r="L786" s="444">
        <f t="shared" ca="1" si="80"/>
        <v>-16464218.804296153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-16464218.804296153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-68691.142115878043</v>
      </c>
      <c r="L787" s="444">
        <f t="shared" ca="1" si="80"/>
        <v>-16554565.24992661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-16554565.24992661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-69067.585639338286</v>
      </c>
      <c r="L788" s="444">
        <f t="shared" ca="1" si="80"/>
        <v>-16645288.139080528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-16645288.139080528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-69445.597677479615</v>
      </c>
      <c r="L789" s="444">
        <f t="shared" ca="1" si="80"/>
        <v>-16736389.040272588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-16736389.040272588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-69825.184765779864</v>
      </c>
      <c r="L790" s="444">
        <f t="shared" ca="1" si="80"/>
        <v>-16827869.528552946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-16827869.528552946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-70206.353466948014</v>
      </c>
      <c r="L791" s="444">
        <f t="shared" ca="1" si="80"/>
        <v>-16919731.18553447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-16919731.18553447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-70589.110371037692</v>
      </c>
      <c r="L792" s="444">
        <f t="shared" ca="1" si="80"/>
        <v>-17011975.599420086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-17011975.599420086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-70973.462095561088</v>
      </c>
      <c r="L793" s="444">
        <f t="shared" ca="1" si="80"/>
        <v>-17104604.365030225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-17104604.365030225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-71359.415285603347</v>
      </c>
      <c r="L794" s="444">
        <f t="shared" ca="1" si="80"/>
        <v>-17197619.083830405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-17197619.083830405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-71746.976613937426</v>
      </c>
      <c r="L795" s="444">
        <f t="shared" ca="1" si="80"/>
        <v>-17291021.363958921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-17291021.363958921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-72136.152781139579</v>
      </c>
      <c r="L796" s="444">
        <f t="shared" ca="1" si="80"/>
        <v>-17384812.820254639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-17384812.820254639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-72526.950515705073</v>
      </c>
      <c r="L797" s="444">
        <f t="shared" ca="1" si="80"/>
        <v>-17478995.074284922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-17478995.074284922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-72919.376574164577</v>
      </c>
      <c r="L798" s="444">
        <f t="shared" ca="1" si="80"/>
        <v>-17573569.754373666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-17573569.754373666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-73313.437741201007</v>
      </c>
      <c r="L799" s="444">
        <f t="shared" ca="1" si="80"/>
        <v>-17668538.495629445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-17668538.495629445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-73709.140829766751</v>
      </c>
      <c r="L800" s="444">
        <f t="shared" ca="1" si="80"/>
        <v>-17763902.93997379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-17763902.93997379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-74106.492681201533</v>
      </c>
      <c r="L801" s="444">
        <f t="shared" ca="1" si="80"/>
        <v>-17859664.736169569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-17859664.736169569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-74505.500165350604</v>
      </c>
      <c r="L802" s="444">
        <f t="shared" ca="1" si="80"/>
        <v>-17955825.539849497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-17955825.539849497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-74906.17018068365</v>
      </c>
      <c r="L803" s="444">
        <f t="shared" ca="1" si="80"/>
        <v>-18052387.013544757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-18052387.013544757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-75308.509654413894</v>
      </c>
      <c r="L804" s="444">
        <f t="shared" ca="1" si="80"/>
        <v>-18149350.826713748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-18149350.826713748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-75712.525542618023</v>
      </c>
      <c r="L805" s="444">
        <f t="shared" ca="1" si="80"/>
        <v>-18246718.655770943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-18246718.655770943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-76118.224830356339</v>
      </c>
      <c r="L806" s="444">
        <f t="shared" ca="1" si="80"/>
        <v>-18344492.184115876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-18344492.184115876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-76525.614531793559</v>
      </c>
      <c r="L807" s="444">
        <f t="shared" ca="1" si="80"/>
        <v>-18442673.102162246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-18442673.102162246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-76934.7016903201</v>
      </c>
      <c r="L808" s="444">
        <f t="shared" ca="1" si="80"/>
        <v>-18541263.107367143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-18541263.107367143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-77345.49337867384</v>
      </c>
      <c r="L809" s="444">
        <f t="shared" ca="1" si="80"/>
        <v>-18640263.904260393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-18640263.904260393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-77757.99669906238</v>
      </c>
      <c r="L810" s="444">
        <f t="shared" ca="1" si="80"/>
        <v>-18739677.204474032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-18739677.204474032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-78172.218783285876</v>
      </c>
      <c r="L811" s="444">
        <f t="shared" ca="1" si="80"/>
        <v>-18839504.726771895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-18839504.726771895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-78588.166792860298</v>
      </c>
      <c r="L812" s="444">
        <f t="shared" ca="1" si="80"/>
        <v>-18939748.197079334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-18939748.197079334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-79005.847919141292</v>
      </c>
      <c r="L813" s="444">
        <f t="shared" ca="1" si="80"/>
        <v>-19040409.348513052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-19040409.348513052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-79425.269383448453</v>
      </c>
      <c r="L814" s="444">
        <f t="shared" ca="1" si="80"/>
        <v>-19141489.921411078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-19141489.921411078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-79846.438437190227</v>
      </c>
      <c r="L815" s="444">
        <f t="shared" ca="1" si="80"/>
        <v>-19242991.663362846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-19242991.663362846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-80269.362361989261</v>
      </c>
      <c r="L816" s="444">
        <f t="shared" ca="1" si="80"/>
        <v>-19344916.329239413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-19344916.329239413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-80694.048469808287</v>
      </c>
      <c r="L817" s="444">
        <f t="shared" ca="1" si="80"/>
        <v>-19447265.681223799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-19447265.681223799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-81120.504103076571</v>
      </c>
      <c r="L818" s="444">
        <f t="shared" ca="1" si="80"/>
        <v>-19550041.488841452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-19550041.488841452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-81548.736634816785</v>
      </c>
      <c r="L819" s="444">
        <f t="shared" ca="1" si="80"/>
        <v>-19653245.528990846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-19653245.528990846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-81978.7534687726</v>
      </c>
      <c r="L820" s="444">
        <f t="shared" ca="1" si="80"/>
        <v>-19756879.585974198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-19756879.585974198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-82410.56203953657</v>
      </c>
      <c r="L821" s="444">
        <f t="shared" ca="1" si="80"/>
        <v>-19860945.451528311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-19860945.451528311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-82844.169812678694</v>
      </c>
      <c r="L822" s="444">
        <f t="shared" ca="1" si="80"/>
        <v>-19965444.924855568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-19965444.924855568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-83279.5842848756</v>
      </c>
      <c r="L823" s="444">
        <f t="shared" ca="1" si="80"/>
        <v>-20070379.812655021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-20070379.812655021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-83716.812984039992</v>
      </c>
      <c r="L824" s="444">
        <f t="shared" ca="1" si="80"/>
        <v>-20175751.929153636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-20175751.929153636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-84155.863469450895</v>
      </c>
      <c r="L825" s="444">
        <f t="shared" ca="1" si="80"/>
        <v>-20281563.096137665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-20281563.096137665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-84596.74333188434</v>
      </c>
      <c r="L826" s="444">
        <f t="shared" ca="1" si="80"/>
        <v>-20387815.142984126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-20387815.142984126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-85039.460193744599</v>
      </c>
      <c r="L827" s="444">
        <f t="shared" ca="1" si="80"/>
        <v>-20494509.906692449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-20494509.906692449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-85484.021709195949</v>
      </c>
      <c r="L828" s="444">
        <f t="shared" ca="1" si="80"/>
        <v>-20601649.231916223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-20601649.231916223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-85930.435564294996</v>
      </c>
      <c r="L829" s="444">
        <f t="shared" ca="1" si="80"/>
        <v>-20709234.970995095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-20709234.970995095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-86378.70947712363</v>
      </c>
      <c r="L830" s="444">
        <f t="shared" ca="1" si="80"/>
        <v>-20817268.983986795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-20817268.983986795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-86828.851197922384</v>
      </c>
      <c r="L831" s="444">
        <f t="shared" ca="1" si="80"/>
        <v>-20925753.138699293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-20925753.138699293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-87280.868509224456</v>
      </c>
      <c r="L832" s="444">
        <f t="shared" ca="1" si="80"/>
        <v>-21034689.310723096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-21034689.310723096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-87734.769225990312</v>
      </c>
      <c r="L833" s="444">
        <f t="shared" ca="1" si="80"/>
        <v>-21144079.383463662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-21144079.383463662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-88190.561195742659</v>
      </c>
      <c r="L834" s="444">
        <f t="shared" ca="1" si="80"/>
        <v>-21253925.248173982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-21253925.248173982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-88648.252298702326</v>
      </c>
      <c r="L835" s="444">
        <f t="shared" ca="1" si="80"/>
        <v>-21364228.803987261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-21364228.803987261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-89107.850447924327</v>
      </c>
      <c r="L836" s="444">
        <f t="shared" ca="1" si="80"/>
        <v>-21474991.957949761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-21474991.957949761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-89569.363589434739</v>
      </c>
      <c r="L837" s="444">
        <f t="shared" ca="1" si="80"/>
        <v>-21586216.625053775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-21586216.625053775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-90032.799702368138</v>
      </c>
      <c r="L838" s="444">
        <f t="shared" ca="1" si="80"/>
        <v>-21697904.728270721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-21697904.728270721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-90498.166799105413</v>
      </c>
      <c r="L839" s="444">
        <f t="shared" ca="1" si="80"/>
        <v>-21810058.198584404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-21810058.198584404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-90965.472925412425</v>
      </c>
      <c r="L840" s="444">
        <f t="shared" ca="1" si="80"/>
        <v>-21922678.975024395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-21922678.975024395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-91434.726160579055</v>
      </c>
      <c r="L841" s="444">
        <f t="shared" ca="1" si="80"/>
        <v>-22035769.004699551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-22035769.004699551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-91905.934617558873</v>
      </c>
      <c r="L842" s="444">
        <f t="shared" ca="1" si="80"/>
        <v>-22149330.242831688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-22149330.242831688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-92379.106443109442</v>
      </c>
      <c r="L843" s="444">
        <f t="shared" ca="1" si="80"/>
        <v>-22263364.652789377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-22263364.652789377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-92854.249817933145</v>
      </c>
      <c r="L844" s="444">
        <f t="shared" ca="1" si="80"/>
        <v>-22377874.206121888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-22377874.206121888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-93331.37295681861</v>
      </c>
      <c r="L845" s="444">
        <f t="shared" ca="1" si="80"/>
        <v>-22492860.882593285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-22492860.882593285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-93810.484108782766</v>
      </c>
      <c r="L846" s="444">
        <f t="shared" ca="1" si="80"/>
        <v>-22608326.670216646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-22608326.670216646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-94291.591557213425</v>
      </c>
      <c r="L847" s="444">
        <f t="shared" ca="1" si="80"/>
        <v>-22724273.565288436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-22724273.565288436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-94774.703620012559</v>
      </c>
      <c r="L848" s="444">
        <f t="shared" ca="1" si="80"/>
        <v>-22840703.572423026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-22840703.572423026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-95259.828649740011</v>
      </c>
      <c r="L849" s="444">
        <f t="shared" ca="1" si="80"/>
        <v>-22957618.704587344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-22957618.704587344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-95746.975033758004</v>
      </c>
      <c r="L850" s="444">
        <f t="shared" ca="1" si="80"/>
        <v>-23075020.983135678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-23075020.983135678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-96236.151194376056</v>
      </c>
      <c r="L851" s="444">
        <f t="shared" ca="1" si="80"/>
        <v>-23192912.43784463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-23192912.43784463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-96727.365588996705</v>
      </c>
      <c r="L852" s="444">
        <f t="shared" ca="1" si="80"/>
        <v>-23311295.106948204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-23311295.106948204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-97220.626710261597</v>
      </c>
      <c r="L853" s="444">
        <f t="shared" ca="1" si="80"/>
        <v>-23430171.037173044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-23430171.037173044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-97715.943086198415</v>
      </c>
      <c r="L854" s="444">
        <f t="shared" ca="1" si="80"/>
        <v>-23549542.283773821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-23549542.283773821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-98213.32328036832</v>
      </c>
      <c r="L855" s="444">
        <f t="shared" ca="1" si="80"/>
        <v>-23669410.910568766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-23669410.910568766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-98712.775892013931</v>
      </c>
      <c r="L856" s="444">
        <f t="shared" ca="1" si="80"/>
        <v>-23789778.989975359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-23789778.989975359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-99214.309556208071</v>
      </c>
      <c r="L857" s="444">
        <f t="shared" ca="1" si="80"/>
        <v>-23910648.603046145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-23910648.603046145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-99717.932944003012</v>
      </c>
      <c r="L858" s="444">
        <f t="shared" ca="1" si="80"/>
        <v>-24032021.839504726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-24032021.839504726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-100223.65476258044</v>
      </c>
      <c r="L859" s="444">
        <f t="shared" ca="1" si="80"/>
        <v>-24153900.797781885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-24153900.797781885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-100731.48375540192</v>
      </c>
      <c r="L860" s="444">
        <f t="shared" ca="1" si="80"/>
        <v>-24276287.585051864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-24276287.585051864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-101241.42870236018</v>
      </c>
      <c r="L861" s="444">
        <f t="shared" ca="1" si="80"/>
        <v>-24399184.317268804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-24399184.317268804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-101753.49841993075</v>
      </c>
      <c r="L862" s="444">
        <f t="shared" ca="1" si="80"/>
        <v>-24522593.11920331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-24522593.11920331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-102267.70176132453</v>
      </c>
      <c r="L863" s="444">
        <f t="shared" ca="1" si="80"/>
        <v>-24646516.124479212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-24646516.124479212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-102784.04761664079</v>
      </c>
      <c r="L864" s="444">
        <f t="shared" ca="1" si="80"/>
        <v>-24770955.475610431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-24770955.475610431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-103302.54491302087</v>
      </c>
      <c r="L865" s="444">
        <f t="shared" ca="1" si="80"/>
        <v>-24895913.324038029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-24895913.324038029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-103823.20261480252</v>
      </c>
      <c r="L866" s="444">
        <f t="shared" ca="1" si="80"/>
        <v>-25021391.830167409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-25021391.830167409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-104346.02972367495</v>
      </c>
      <c r="L867" s="444">
        <f t="shared" ca="1" si="80"/>
        <v>-25147393.163405661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-25147393.163405661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-104871.03527883433</v>
      </c>
      <c r="L868" s="444">
        <f t="shared" ca="1" si="80"/>
        <v>-25273919.502199072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-25273919.502199072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-105398.22835714021</v>
      </c>
      <c r="L869" s="444">
        <f t="shared" ca="1" si="80"/>
        <v>-25400973.03407079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-25400973.03407079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-105927.61807327236</v>
      </c>
      <c r="L870" s="444">
        <f t="shared" ca="1" si="80"/>
        <v>-25528555.955658641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-25528555.955658641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-106459.21357988841</v>
      </c>
      <c r="L871" s="444">
        <f t="shared" ca="1" si="80"/>
        <v>-25656670.472753108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-25656670.472753108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-106993.02406778203</v>
      </c>
      <c r="L872" s="444">
        <f t="shared" ca="1" si="80"/>
        <v>-25785318.800335467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-25785318.800335467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-107529.05876604185</v>
      </c>
      <c r="L873" s="444">
        <f t="shared" ca="1" si="80"/>
        <v>-25914503.162616085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-25914503.162616085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-108067.32694221109</v>
      </c>
      <c r="L874" s="444">
        <f t="shared" ca="1" si="80"/>
        <v>-26044225.793072876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-26044225.793072876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-108607.83790244772</v>
      </c>
      <c r="L875" s="444">
        <f t="shared" ca="1" si="80"/>
        <v>-26174488.934489902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-26174488.934489902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-109150.60099168535</v>
      </c>
      <c r="L876" s="444">
        <f t="shared" ca="1" si="80"/>
        <v>-26305294.838996165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-26305294.838996165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-109695.62559379474</v>
      </c>
      <c r="L877" s="444">
        <f t="shared" ca="1" si="80"/>
        <v>-26436645.768104538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-26436645.768104538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-110242.92113174633</v>
      </c>
      <c r="L878" s="444">
        <f t="shared" ca="1" si="80"/>
        <v>-26568543.992750861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-26568543.992750861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-110792.49706777264</v>
      </c>
      <c r="L879" s="444">
        <f t="shared" ca="1" si="80"/>
        <v>-26700991.79333321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-26700991.79333321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-111344.36290353244</v>
      </c>
      <c r="L880" s="444">
        <f t="shared" ca="1" si="80"/>
        <v>-26833991.459751319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-26833991.459751319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-111898.52818027457</v>
      </c>
      <c r="L881" s="444">
        <f t="shared" ca="1" si="80"/>
        <v>-26967545.291446172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-26967545.291446172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-112455.00247900313</v>
      </c>
      <c r="L882" s="444">
        <f t="shared" ca="1" si="80"/>
        <v>-27101655.597439751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-27101655.597439751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-113013.79542064303</v>
      </c>
      <c r="L883" s="444">
        <f t="shared" ca="1" si="80"/>
        <v>-27236324.696374971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-27236324.696374971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-113574.91666620644</v>
      </c>
      <c r="L884" s="444">
        <f t="shared" ca="1" si="80"/>
        <v>-27371554.916555755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-27371554.916555755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-114138.37591695972</v>
      </c>
      <c r="L885" s="444">
        <f t="shared" ca="1" si="80"/>
        <v>-27507348.59598729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-27507348.59598729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-114704.18291459113</v>
      </c>
      <c r="L886" s="444">
        <f t="shared" ca="1" si="80"/>
        <v>-27643708.08241646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-27643708.08241646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-115272.34744137932</v>
      </c>
      <c r="L887" s="444">
        <f t="shared" ca="1" si="80"/>
        <v>-27780635.733372416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-27780635.733372416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-115842.87932036248</v>
      </c>
      <c r="L888" s="444">
        <f t="shared" ca="1" si="80"/>
        <v>-27918133.916207355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-27918133.916207355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-116415.78841550805</v>
      </c>
      <c r="L889" s="444">
        <f t="shared" ca="1" si="80"/>
        <v>-28056205.008137438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-28056205.008137438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-116991.08463188339</v>
      </c>
      <c r="L890" s="444">
        <f t="shared" ca="1" si="80"/>
        <v>-28194851.396283899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-28194851.396283899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-117568.77791582698</v>
      </c>
      <c r="L891" s="444">
        <f t="shared" ca="1" si="80"/>
        <v>-28334075.477714304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-28334075.477714304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-118148.87825512033</v>
      </c>
      <c r="L892" s="444">
        <f t="shared" ca="1" si="80"/>
        <v>-28473879.659484003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-28473879.659484003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-118731.39567916075</v>
      </c>
      <c r="L893" s="444">
        <f t="shared" ca="1" si="80"/>
        <v>-28614266.358677741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-28614266.358677741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-119316.34025913467</v>
      </c>
      <c r="L894" s="444">
        <f t="shared" ca="1" si="80"/>
        <v>-28755238.002451453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-28755238.002451453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-119903.7221081918</v>
      </c>
      <c r="L895" s="444">
        <f t="shared" ca="1" si="80"/>
        <v>-28896797.028074224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-28896797.028074224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-120493.55138162001</v>
      </c>
      <c r="L896" s="444">
        <f t="shared" ca="1" si="80"/>
        <v>-29038945.882970423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-29038945.882970423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-121085.83827702084</v>
      </c>
      <c r="L897" s="444">
        <f t="shared" ca="1" si="80"/>
        <v>-29181687.02476202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-29181687.02476202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-121680.59303448581</v>
      </c>
      <c r="L898" s="444">
        <f t="shared" ca="1" si="80"/>
        <v>-29325022.921311084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-29325022.921311084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-122277.8259367736</v>
      </c>
      <c r="L899" s="444">
        <f t="shared" ca="1" si="80"/>
        <v>-29468956.050762434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-29468956.050762434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-122877.54730948753</v>
      </c>
      <c r="L900" s="444">
        <f t="shared" ca="1" si="80"/>
        <v>-29613488.901586499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-29613488.901586499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-123479.7675212545</v>
      </c>
      <c r="L901" s="444">
        <f t="shared" ca="1" si="80"/>
        <v>-29758623.972622331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-29758623.972622331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-124084.49698390378</v>
      </c>
      <c r="L902" s="444">
        <f t="shared" ca="1" si="80"/>
        <v>-29904363.773120813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-29904363.773120813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-124691.74615264747</v>
      </c>
      <c r="L903" s="444">
        <f t="shared" ca="1" si="80"/>
        <v>-30050710.822788037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-30050710.822788037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-125301.52552626091</v>
      </c>
      <c r="L904" s="444">
        <f t="shared" ca="1" si="80"/>
        <v>-30197667.651828874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-30197667.651828874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-125913.84564726437</v>
      </c>
      <c r="L905" s="444">
        <f t="shared" ca="1" si="80"/>
        <v>-30345236.800990716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-30345236.800990716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-126528.71710210539</v>
      </c>
      <c r="L906" s="444">
        <f t="shared" ca="1" si="80"/>
        <v>-30493420.8216074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-30493420.8216074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-127146.15052134157</v>
      </c>
      <c r="L907" s="444">
        <f t="shared" ca="1" si="80"/>
        <v>-30642222.275643319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-30642222.275643319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-127766.15657982457</v>
      </c>
      <c r="L908" s="444">
        <f t="shared" ca="1" si="80"/>
        <v>-30791643.735737722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-30791643.735737722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-128388.74599688458</v>
      </c>
      <c r="L909" s="444">
        <f t="shared" ca="1" si="80"/>
        <v>-30941687.785249185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-30941687.785249185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-129013.92953651567</v>
      </c>
      <c r="L910" s="444">
        <f t="shared" ca="1" si="80"/>
        <v>-31092357.018300276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-31092357.018300276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-129641.71800756188</v>
      </c>
      <c r="L911" s="444">
        <f t="shared" ca="1" si="80"/>
        <v>-31243654.039822415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-31243654.039822415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-130272.12226390414</v>
      </c>
      <c r="L912" s="444">
        <f t="shared" ca="1" si="80"/>
        <v>-31395581.465600897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-31395581.465600897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-130905.15320464781</v>
      </c>
      <c r="L913" s="444">
        <f t="shared" ca="1" si="80"/>
        <v>-31548141.92232012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-31548141.92232012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-131540.82177431125</v>
      </c>
      <c r="L914" s="444">
        <f t="shared" ca="1" si="80"/>
        <v>-31701338.047609009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-31701338.047609009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-132179.13896301494</v>
      </c>
      <c r="L915" s="444">
        <f t="shared" ca="1" si="80"/>
        <v>-31855172.4900866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-31855172.4900866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-132820.11580667156</v>
      </c>
      <c r="L916" s="444">
        <f t="shared" ca="1" si="80"/>
        <v>-32009647.90940785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-32009647.90940785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-133463.76338717679</v>
      </c>
      <c r="L917" s="444">
        <f t="shared" ca="1" si="80"/>
        <v>-32164766.976309605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-32164766.976309605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-134110.09283260076</v>
      </c>
      <c r="L918" s="444">
        <f t="shared" ca="1" si="80"/>
        <v>-32320532.372656785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-32320532.372656785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-134759.11531738067</v>
      </c>
      <c r="L919" s="444">
        <f t="shared" ca="1" si="80"/>
        <v>-32476946.791488744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-32476946.791488744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-135410.84206251384</v>
      </c>
      <c r="L920" s="444">
        <f t="shared" ca="1" si="80"/>
        <v>-32634012.937065836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-32634012.937065836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-136065.28433575173</v>
      </c>
      <c r="L921" s="444">
        <f t="shared" ca="1" si="80"/>
        <v>-32791733.524916165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-32791733.524916165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-136722.45345179475</v>
      </c>
      <c r="L922" s="444">
        <f t="shared" ca="1" si="80"/>
        <v>-32950111.281882536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-32950111.281882536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-137382.36077248797</v>
      </c>
      <c r="L923" s="444">
        <f t="shared" ca="1" si="80"/>
        <v>-33109148.9461696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-33109148.9461696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-138045.0177070174</v>
      </c>
      <c r="L924" s="444">
        <f t="shared" ca="1" si="80"/>
        <v>-33268849.267391194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-33268849.267391194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-138710.43571210737</v>
      </c>
      <c r="L925" s="444">
        <f t="shared" ca="1" si="80"/>
        <v>-33429215.006617878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-33429215.006617878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-139378.62629221857</v>
      </c>
      <c r="L926" s="444">
        <f t="shared" ca="1" si="80"/>
        <v>-33590248.936424673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-33590248.936424673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-140049.60099974688</v>
      </c>
      <c r="L927" s="444">
        <f t="shared" ca="1" si="80"/>
        <v>-33751953.840939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-33751953.840939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-140723.37143522323</v>
      </c>
      <c r="L928" s="444">
        <f t="shared" ca="1" si="80"/>
        <v>-33914332.515888803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-33914332.515888803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-141399.94924751407</v>
      </c>
      <c r="L929" s="444">
        <f t="shared" ca="1" si="80"/>
        <v>-34077387.768650897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-34077387.768650897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-142079.34613402281</v>
      </c>
      <c r="L930" s="444">
        <f t="shared" ca="1" si="80"/>
        <v>-34241122.418299496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-34241122.418299496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-142761.57384089197</v>
      </c>
      <c r="L931" s="444">
        <f t="shared" ca="1" si="80"/>
        <v>-34405539.295654967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-34405539.295654967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-143446.64416320642</v>
      </c>
      <c r="L932" s="444">
        <f t="shared" ca="1" si="80"/>
        <v>-34570641.243332751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-34570641.243332751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-144134.56894519721</v>
      </c>
      <c r="L933" s="444">
        <f t="shared" ca="1" si="80"/>
        <v>-34736431.115792528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-34736431.115792528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-144825.36008044626</v>
      </c>
      <c r="L934" s="444">
        <f t="shared" ca="1" si="80"/>
        <v>-34902911.779387549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-34902911.779387549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-145519.02951209218</v>
      </c>
      <c r="L935" s="444">
        <f t="shared" ca="1" si="80"/>
        <v>-35070086.112414218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-35070086.112414218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-146215.58923303665</v>
      </c>
      <c r="L936" s="444">
        <f t="shared" ca="1" si="80"/>
        <v>-35237957.005161829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-35237957.005161829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-146915.05128615169</v>
      </c>
      <c r="L937" s="444">
        <f t="shared" ca="1" si="80"/>
        <v>-35406527.35996256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-35406527.35996256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-147617.42776448806</v>
      </c>
      <c r="L938" s="444">
        <f t="shared" ca="1" si="80"/>
        <v>-35575800.091241628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-35575800.091241628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-148322.73081148419</v>
      </c>
      <c r="L939" s="444">
        <f t="shared" ca="1" si="80"/>
        <v>-35745778.12556769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-35745778.12556769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-149030.9726211761</v>
      </c>
      <c r="L940" s="444">
        <f t="shared" ca="1" si="80"/>
        <v>-35916464.40170344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-35916464.40170344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-149742.16543840841</v>
      </c>
      <c r="L941" s="444">
        <f t="shared" ca="1" si="80"/>
        <v>-36087861.870656423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-36087861.870656423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-150456.32155904584</v>
      </c>
      <c r="L942" s="444">
        <f t="shared" ca="1" si="80"/>
        <v>-36259973.49573005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-36259973.49573005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-151173.45333018593</v>
      </c>
      <c r="L943" s="444">
        <f t="shared" ca="1" si="80"/>
        <v>-36432802.252574816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-36432802.252574816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-151893.57315037248</v>
      </c>
      <c r="L944" s="444">
        <f t="shared" ca="1" si="80"/>
        <v>-36606351.129239768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-36606351.129239768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-152616.69346980978</v>
      </c>
      <c r="L945" s="444">
        <f t="shared" ca="1" si="80"/>
        <v>-36780623.126224153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-36780623.126224153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-153342.82679057805</v>
      </c>
      <c r="L946" s="444">
        <f t="shared" ca="1" si="80"/>
        <v>-36955621.256529309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-36955621.256529309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-154071.98566684953</v>
      </c>
      <c r="L947" s="444">
        <f t="shared" ca="1" si="80"/>
        <v>-37131348.545710735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-37131348.545710735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-154804.18270510546</v>
      </c>
      <c r="L948" s="444">
        <f t="shared" ca="1" si="80"/>
        <v>-37307808.031930417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-37307808.031930417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-155539.43056435414</v>
      </c>
      <c r="L949" s="444">
        <f t="shared" ca="1" si="80"/>
        <v>-37485002.766009346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-37485002.766009346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-156277.74195634967</v>
      </c>
      <c r="L950" s="444">
        <f t="shared" ca="1" si="80"/>
        <v>-37662935.811480276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-37662935.811480276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-157019.12964581189</v>
      </c>
      <c r="L951" s="444">
        <f t="shared" ca="1" si="80"/>
        <v>-37841610.244640663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-37841610.244640663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-157763.60645064682</v>
      </c>
      <c r="L952" s="444">
        <f t="shared" ca="1" si="80"/>
        <v>-38021029.154605888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-38021029.154605888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-158511.18524216861</v>
      </c>
      <c r="L953" s="444">
        <f t="shared" ca="1" si="80"/>
        <v>-38201195.643362634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-38201195.643362634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-159261.87894532172</v>
      </c>
      <c r="L954" s="444">
        <f t="shared" ca="1" si="80"/>
        <v>-38382112.825822532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-38382112.825822532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-160015.70053890461</v>
      </c>
      <c r="L955" s="444">
        <f t="shared" ca="1" si="80"/>
        <v>-38563783.829876013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-38563783.829876013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-160772.66305579414</v>
      </c>
      <c r="L956" s="444">
        <f t="shared" ca="1" si="80"/>
        <v>-38746211.796446383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-38746211.796446383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-161532.77958317066</v>
      </c>
      <c r="L957" s="444">
        <f t="shared" ca="1" si="80"/>
        <v>-38929399.879544131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-38929399.879544131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-162296.06326274463</v>
      </c>
      <c r="L958" s="444">
        <f t="shared" ca="1" si="80"/>
        <v>-39113351.246321455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-39113351.246321455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-163062.52729098347</v>
      </c>
      <c r="L959" s="444">
        <f t="shared" ca="1" si="80"/>
        <v>-39298069.077127017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-39298069.077127017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-163832.18491933998</v>
      </c>
      <c r="L960" s="444">
        <f t="shared" ca="1" si="80"/>
        <v>-39483556.565560937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-39483556.565560937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-164605.04945448131</v>
      </c>
      <c r="L961" s="444">
        <f t="shared" ca="1" si="80"/>
        <v>-39669816.918529995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-39669816.918529995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-165381.13425851904</v>
      </c>
      <c r="L962" s="444">
        <f t="shared" ca="1" si="80"/>
        <v>-39856853.356303088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-39856853.356303088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-166160.45274924027</v>
      </c>
      <c r="L963" s="444">
        <f t="shared" ca="1" si="80"/>
        <v>-40044669.112566903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-40044669.112566903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-166943.0184003395</v>
      </c>
      <c r="L964" s="444">
        <f t="shared" ca="1" si="80"/>
        <v>-40233267.434481822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-40233267.434481822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-167728.84474165167</v>
      </c>
      <c r="L965" s="444">
        <f t="shared" ca="1" si="80"/>
        <v>-40422651.582738049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-40422651.582738049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-168517.94535938595</v>
      </c>
      <c r="L966" s="444">
        <f t="shared" ca="1" si="80"/>
        <v>-40612824.831612013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-40612824.831612013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-169310.3338963608</v>
      </c>
      <c r="L967" s="444">
        <f t="shared" ca="1" si="80"/>
        <v>-40803790.469022952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-40803790.469022952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-170106.02405223969</v>
      </c>
      <c r="L968" s="444">
        <f t="shared" ca="1" si="80"/>
        <v>-40995551.796589769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-40995551.796589769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-170905.0295837681</v>
      </c>
      <c r="L969" s="444">
        <f t="shared" ca="1" si="80"/>
        <v>-41188112.129688114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-41188112.129688114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-171707.3643050112</v>
      </c>
      <c r="L970" s="444">
        <f t="shared" ca="1" si="80"/>
        <v>-41381474.797507703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-41381474.797507703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-172513.04208759282</v>
      </c>
      <c r="L971" s="444">
        <f t="shared" ca="1" si="80"/>
        <v>-41575643.143109873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-41575643.143109873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-173322.07686093519</v>
      </c>
      <c r="L972" s="444">
        <f t="shared" ca="1" si="80"/>
        <v>-41770620.523485385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-41770620.523485385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-174134.48261249985</v>
      </c>
      <c r="L973" s="444">
        <f t="shared" ca="1" si="80"/>
        <v>-41966410.30961246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-41966410.30961246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-174950.27338802931</v>
      </c>
      <c r="L974" s="444">
        <f t="shared" ca="1" si="80"/>
        <v>-42163015.886515066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-42163015.886515066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-175769.46329179019</v>
      </c>
      <c r="L975" s="444">
        <f t="shared" ca="1" si="80"/>
        <v>-42360440.65332143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-42360440.65332143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-176592.06648681671</v>
      </c>
      <c r="L976" s="444">
        <f t="shared" ca="1" si="80"/>
        <v>-42558688.023322821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-42558688.023322821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-177418.09719515583</v>
      </c>
      <c r="L977" s="444">
        <f t="shared" ca="1" si="80"/>
        <v>-42757761.424032554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-42757761.424032554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-178247.56969811305</v>
      </c>
      <c r="L978" s="444">
        <f t="shared" ca="1" si="80"/>
        <v>-42957664.297245242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-42957664.297245242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-179080.49833649924</v>
      </c>
      <c r="L979" s="444">
        <f t="shared" ca="1" si="80"/>
        <v>-43158400.099096321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-43158400.099096321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-179916.89751087874</v>
      </c>
      <c r="L980" s="444">
        <f t="shared" ca="1" si="80"/>
        <v>-43359972.300121777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-43359972.300121777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-180756.78168181813</v>
      </c>
      <c r="L981" s="444">
        <f t="shared" ca="1" si="80"/>
        <v>-43562384.385318175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-43562384.385318175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-181600.16537013647</v>
      </c>
      <c r="L982" s="444">
        <f t="shared" ca="1" si="80"/>
        <v>-43765639.854202889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-43765639.854202889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-182447.06315715611</v>
      </c>
      <c r="L983" s="444">
        <f t="shared" ca="1" si="80"/>
        <v>-43969742.220874622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-43969742.220874622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-183297.48968495498</v>
      </c>
      <c r="L984" s="444">
        <f t="shared" ca="1" si="80"/>
        <v>-44174695.014074154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-44174695.014074154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-184151.4596566197</v>
      </c>
      <c r="L985" s="444">
        <f t="shared" ca="1" si="80"/>
        <v>-44380501.77724535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-44380501.77724535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-185008.9878364997</v>
      </c>
      <c r="L986" s="444">
        <f t="shared" ca="1" si="80"/>
        <v>-44587166.06859643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-44587166.06859643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-185870.08905046253</v>
      </c>
      <c r="L987" s="444">
        <f t="shared" ca="1" si="80"/>
        <v>-44794691.461161472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-44794691.461161472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-186734.77818615022</v>
      </c>
      <c r="L988" s="444">
        <f t="shared" ca="1" si="80"/>
        <v>-45003081.542862199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-45003081.542862199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-187603.07019323658</v>
      </c>
      <c r="L989" s="444">
        <f t="shared" ca="1" si="80"/>
        <v>-45212339.916570015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-45212339.916570015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-188474.9800836858</v>
      </c>
      <c r="L990" s="444">
        <f t="shared" ca="1" si="80"/>
        <v>-45422470.200168282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-45422470.200168282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-189350.52293201193</v>
      </c>
      <c r="L991" s="444">
        <f t="shared" ca="1" si="80"/>
        <v>-45633476.026614875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-45633476.026614875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-190229.71387553937</v>
      </c>
      <c r="L992" s="444">
        <f t="shared" ca="1" si="80"/>
        <v>-45845361.044004992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-45845361.044004992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-191112.56811466487</v>
      </c>
      <c r="L993" s="444">
        <f t="shared" ca="1" si="80"/>
        <v>-46058128.915634237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-46058128.915634237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-191999.10091312006</v>
      </c>
      <c r="L994" s="444">
        <f t="shared" ca="1" si="80"/>
        <v>-46271783.320061937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-46271783.320061937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-192889.32759823548</v>
      </c>
      <c r="L995" s="444">
        <f t="shared" ca="1" si="80"/>
        <v>-46486327.951174751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-46486327.951174751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-193783.26356120553</v>
      </c>
      <c r="L996" s="444">
        <f t="shared" ca="1" si="80"/>
        <v>-46701766.518250532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-46701766.518250532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-194680.92425735464</v>
      </c>
      <c r="L997" s="444">
        <f t="shared" ca="1" si="80"/>
        <v>-46918102.746022463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-46918102.746022463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-195582.32520640432</v>
      </c>
      <c r="L998" s="444">
        <f t="shared" ca="1" si="80"/>
        <v>-47135340.374743447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-47135340.374743447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-196487.48199274176</v>
      </c>
      <c r="L999" s="444">
        <f t="shared" ca="1" si="80"/>
        <v>-47353483.160250768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-47353483.160250768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-197396.41026568893</v>
      </c>
      <c r="L1000" s="444">
        <f t="shared" ca="1" si="80"/>
        <v>-47572534.874031037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-47572534.874031037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-198309.12573977339</v>
      </c>
      <c r="L1001" s="444">
        <f t="shared" ca="1" si="80"/>
        <v>-47792499.30328539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-47792499.30328539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-199225.64419499986</v>
      </c>
      <c r="L1002" s="444">
        <f t="shared" ca="1" si="80"/>
        <v>-48013380.250994965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-48013380.250994965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-200145.9814771231</v>
      </c>
      <c r="L1003" s="444">
        <f t="shared" ca="1" si="80"/>
        <v>-48235181.535986669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/>
      <c r="H1004" s="459">
        <v>997</v>
      </c>
      <c r="I1004" s="444">
        <f t="shared" ca="1" si="81"/>
        <v>-48235181.535986669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-201070.15349792186</v>
      </c>
      <c r="L1004" s="444">
        <f t="shared" ca="1" si="80"/>
        <v>-48457906.992999166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/>
      <c r="H1005" s="459">
        <v>998</v>
      </c>
      <c r="I1005" s="444">
        <f t="shared" ca="1" si="81"/>
        <v>-48457906.992999166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-201998.17623547392</v>
      </c>
      <c r="L1005" s="444">
        <f t="shared" ca="1" si="80"/>
        <v>-48681560.472749218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/>
      <c r="H1006" s="459">
        <v>999</v>
      </c>
      <c r="I1006" s="444">
        <f t="shared" ca="1" si="81"/>
        <v>-48681560.472749218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-202930.06573443249</v>
      </c>
      <c r="L1006" s="444">
        <f t="shared" ca="1" si="80"/>
        <v>-48906145.841998227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/>
      <c r="H1007" s="459">
        <v>1000</v>
      </c>
      <c r="I1007" s="444">
        <f t="shared" ca="1" si="81"/>
        <v>-48906145.841998227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-203865.83810630336</v>
      </c>
      <c r="L1007" s="444">
        <f t="shared" ca="1" si="80"/>
        <v>-49131666.983619109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/>
      <c r="H1008" s="459">
        <v>1001</v>
      </c>
      <c r="I1008" s="444">
        <f t="shared" ca="1" si="81"/>
        <v>-49131666.983619109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-204805.5095297237</v>
      </c>
      <c r="L1008" s="444">
        <f t="shared" ca="1" si="80"/>
        <v>-49358127.796663411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/>
      <c r="H1009" s="459">
        <v>1002</v>
      </c>
      <c r="I1009" s="444">
        <f t="shared" ca="1" si="81"/>
        <v>-49358127.796663411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-205749.09625074163</v>
      </c>
      <c r="L1009" s="444">
        <f t="shared" ca="1" si="80"/>
        <v>-49585532.196428731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/>
      <c r="H1010" s="459">
        <v>1003</v>
      </c>
      <c r="I1010" s="444">
        <f t="shared" ca="1" si="81"/>
        <v>-49585532.196428731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-206696.61458309711</v>
      </c>
      <c r="L1010" s="444">
        <f t="shared" ca="1" si="80"/>
        <v>-49813884.114526406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/>
      <c r="H1011" s="459">
        <v>1004</v>
      </c>
      <c r="I1011" s="444">
        <f t="shared" ca="1" si="81"/>
        <v>-49813884.114526406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-207648.08090850408</v>
      </c>
      <c r="L1011" s="444">
        <f t="shared" ca="1" si="80"/>
        <v>-50043187.49894949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/>
      <c r="H1012" s="459">
        <v>1005</v>
      </c>
      <c r="I1012" s="444">
        <f t="shared" ca="1" si="81"/>
        <v>-50043187.49894949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-208603.51167693362</v>
      </c>
      <c r="L1012" s="444">
        <f t="shared" ca="1" si="80"/>
        <v>-50273446.314141005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/>
      <c r="H1013" s="459">
        <v>1006</v>
      </c>
      <c r="I1013" s="444">
        <f t="shared" ca="1" si="81"/>
        <v>-50273446.314141005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-209562.92340689825</v>
      </c>
      <c r="L1013" s="444">
        <f t="shared" ca="1" si="80"/>
        <v>-50504664.541062482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/>
      <c r="H1014" s="459">
        <v>1007</v>
      </c>
      <c r="I1014" s="444">
        <f t="shared" ca="1" si="81"/>
        <v>-50504664.541062482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-210526.33268573775</v>
      </c>
      <c r="L1014" s="444">
        <f t="shared" ca="1" si="80"/>
        <v>-50736846.177262798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/>
      <c r="H1015" s="459">
        <v>1008</v>
      </c>
      <c r="I1015" s="444">
        <f t="shared" ca="1" si="81"/>
        <v>-50736846.177262798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-211493.75616990574</v>
      </c>
      <c r="L1015" s="444">
        <f t="shared" ca="1" si="80"/>
        <v>-50969995.236947283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/>
      <c r="H1016" s="459">
        <v>1009</v>
      </c>
      <c r="I1016" s="444">
        <f t="shared" ca="1" si="81"/>
        <v>-50969995.236947283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-212465.21058525774</v>
      </c>
      <c r="L1016" s="444">
        <f t="shared" ca="1" si="80"/>
        <v>-51204115.751047119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/>
      <c r="H1017" s="459">
        <v>1010</v>
      </c>
      <c r="I1017" s="444">
        <f t="shared" ca="1" si="81"/>
        <v>-51204115.751047119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-213440.7127273404</v>
      </c>
      <c r="L1017" s="444">
        <f t="shared" ca="1" si="80"/>
        <v>-51439211.767289035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/>
      <c r="H1018" s="459">
        <v>1011</v>
      </c>
      <c r="I1018" s="444">
        <f t="shared" ca="1" si="81"/>
        <v>-51439211.767289035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-214420.27946168173</v>
      </c>
      <c r="L1018" s="444">
        <f t="shared" ca="1" si="80"/>
        <v>-51675287.350265294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/>
      <c r="H1019" s="459">
        <v>1012</v>
      </c>
      <c r="I1019" s="444">
        <f t="shared" ca="1" si="81"/>
        <v>-51675287.350265294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-215403.92772408281</v>
      </c>
      <c r="L1019" s="444">
        <f t="shared" ca="1" si="80"/>
        <v>-51912346.581503958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/>
      <c r="H1020" s="459">
        <v>1013</v>
      </c>
      <c r="I1020" s="444">
        <f t="shared" ca="1" si="81"/>
        <v>-51912346.581503958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-216391.67452091057</v>
      </c>
      <c r="L1020" s="444">
        <f t="shared" ca="1" si="80"/>
        <v>-52150393.559539445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/>
      <c r="H1021" s="459">
        <v>1014</v>
      </c>
      <c r="I1021" s="444">
        <f t="shared" ca="1" si="81"/>
        <v>-52150393.559539445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-217383.53692939176</v>
      </c>
      <c r="L1021" s="444">
        <f t="shared" ca="1" si="80"/>
        <v>-52389432.399983414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/>
      <c r="H1022" s="459">
        <v>1015</v>
      </c>
      <c r="I1022" s="444">
        <f t="shared" ca="1" si="81"/>
        <v>-52389432.399983414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-218379.53209790832</v>
      </c>
      <c r="L1022" s="444">
        <f t="shared" ca="1" si="80"/>
        <v>-52629467.235595897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/>
      <c r="H1023" s="459">
        <v>1016</v>
      </c>
      <c r="I1023" s="444">
        <f t="shared" ca="1" si="81"/>
        <v>-52629467.235595897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-219379.67724629366</v>
      </c>
      <c r="L1023" s="444">
        <f t="shared" ca="1" si="80"/>
        <v>-52870502.216356769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/>
      <c r="H1024" s="459">
        <v>1017</v>
      </c>
      <c r="I1024" s="444">
        <f t="shared" ca="1" si="81"/>
        <v>-52870502.216356769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-220383.98966613057</v>
      </c>
      <c r="L1024" s="444">
        <f t="shared" ca="1" si="80"/>
        <v>-53112541.509537481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/>
      <c r="H1025" s="459">
        <v>1018</v>
      </c>
      <c r="I1025" s="444">
        <f t="shared" ca="1" si="81"/>
        <v>-53112541.509537481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-221392.4867210502</v>
      </c>
      <c r="L1025" s="444">
        <f t="shared" ca="1" si="80"/>
        <v>-53355589.299773112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/>
      <c r="H1026" s="459">
        <v>1019</v>
      </c>
      <c r="I1026" s="444">
        <f t="shared" ca="1" si="81"/>
        <v>-53355589.299773112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-222405.18584703203</v>
      </c>
      <c r="L1026" s="444">
        <f t="shared" ca="1" si="80"/>
        <v>-53599649.789134718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/>
      <c r="H1027" s="459">
        <v>1020</v>
      </c>
      <c r="I1027" s="444">
        <f t="shared" ca="1" si="81"/>
        <v>-53599649.789134718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-223422.10455270539</v>
      </c>
      <c r="L1027" s="444">
        <f t="shared" ca="1" si="80"/>
        <v>-53844727.197202004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/>
      <c r="H1028" s="459">
        <v>1021</v>
      </c>
      <c r="I1028" s="444">
        <f t="shared" ca="1" si="81"/>
        <v>-53844727.197202004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-224443.26041965245</v>
      </c>
      <c r="L1028" s="444">
        <f t="shared" ref="L1028:L1282" ca="1" si="104">I1028-J1028+K1028</f>
        <v>-54090825.761136234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/>
      <c r="H1029" s="459">
        <v>1022</v>
      </c>
      <c r="I1029" s="444">
        <f t="shared" ref="I1029:I1283" ca="1" si="105">L1028</f>
        <v>-54090825.761136234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-225468.6711027117</v>
      </c>
      <c r="L1029" s="444">
        <f t="shared" ca="1" si="104"/>
        <v>-54337949.735753521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25">
      <c r="G1030" s="459"/>
      <c r="H1030" s="459">
        <v>1023</v>
      </c>
      <c r="I1030" s="444">
        <f t="shared" ca="1" si="105"/>
        <v>-54337949.735753521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-226498.35433028374</v>
      </c>
      <c r="L1030" s="444">
        <f t="shared" ca="1" si="104"/>
        <v>-54586103.393598385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25">
      <c r="G1031" s="459"/>
      <c r="H1031" s="459">
        <v>1024</v>
      </c>
      <c r="I1031" s="444">
        <f t="shared" ca="1" si="105"/>
        <v>-54586103.393598385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-227532.32790463735</v>
      </c>
      <c r="L1031" s="444">
        <f t="shared" ca="1" si="104"/>
        <v>-54835291.025017597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25">
      <c r="G1032" s="459"/>
      <c r="H1032" s="459">
        <v>1025</v>
      </c>
      <c r="I1032" s="444">
        <f t="shared" ca="1" si="105"/>
        <v>-54835291.025017597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-228570.60970221736</v>
      </c>
      <c r="L1032" s="444">
        <f t="shared" ca="1" si="104"/>
        <v>-55085516.938234389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25">
      <c r="G1033" s="459"/>
      <c r="H1033" s="459">
        <v>1026</v>
      </c>
      <c r="I1033" s="444">
        <f t="shared" ca="1" si="105"/>
        <v>-55085516.938234389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-229613.21767395403</v>
      </c>
      <c r="L1033" s="444">
        <f t="shared" ca="1" si="104"/>
        <v>-55336785.459422924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25">
      <c r="G1034" s="459"/>
      <c r="H1034" s="459">
        <v>1027</v>
      </c>
      <c r="I1034" s="444">
        <f t="shared" ca="1" si="105"/>
        <v>-55336785.459422924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-230660.16984557288</v>
      </c>
      <c r="L1034" s="444">
        <f t="shared" ca="1" si="104"/>
        <v>-55589100.932783075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25">
      <c r="G1035" s="459"/>
      <c r="H1035" s="459">
        <v>1028</v>
      </c>
      <c r="I1035" s="444">
        <f t="shared" ca="1" si="105"/>
        <v>-55589100.932783075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-231711.48431790687</v>
      </c>
      <c r="L1035" s="444">
        <f t="shared" ca="1" si="104"/>
        <v>-55842467.720615558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25">
      <c r="G1036" s="459"/>
      <c r="H1036" s="459">
        <v>1029</v>
      </c>
      <c r="I1036" s="444">
        <f t="shared" ca="1" si="105"/>
        <v>-55842467.720615558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-232767.17926720888</v>
      </c>
      <c r="L1036" s="444">
        <f t="shared" ca="1" si="104"/>
        <v>-56096890.203397341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25">
      <c r="G1037" s="459"/>
      <c r="H1037" s="459">
        <v>1030</v>
      </c>
      <c r="I1037" s="444">
        <f t="shared" ca="1" si="105"/>
        <v>-56096890.203397341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-233827.27294546631</v>
      </c>
      <c r="L1037" s="444">
        <f t="shared" ca="1" si="104"/>
        <v>-56352372.779857382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25">
      <c r="G1038" s="459"/>
      <c r="H1038" s="459">
        <v>1031</v>
      </c>
      <c r="I1038" s="444">
        <f t="shared" ca="1" si="105"/>
        <v>-56352372.779857382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-234891.7836807165</v>
      </c>
      <c r="L1038" s="444">
        <f t="shared" ca="1" si="104"/>
        <v>-56608919.867052674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25">
      <c r="G1039" s="459"/>
      <c r="H1039" s="459">
        <v>1032</v>
      </c>
      <c r="I1039" s="444">
        <f t="shared" ca="1" si="105"/>
        <v>-56608919.867052674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-235960.72987736354</v>
      </c>
      <c r="L1039" s="444">
        <f t="shared" ca="1" si="104"/>
        <v>-56866535.900444612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25">
      <c r="G1040" s="459"/>
      <c r="H1040" s="459">
        <v>1033</v>
      </c>
      <c r="I1040" s="444">
        <f t="shared" ca="1" si="105"/>
        <v>-56866535.900444612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-237034.13001649661</v>
      </c>
      <c r="L1040" s="444">
        <f t="shared" ca="1" si="104"/>
        <v>-57125225.333975688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25">
      <c r="G1041" s="459"/>
      <c r="H1041" s="459">
        <v>1034</v>
      </c>
      <c r="I1041" s="444">
        <f t="shared" ca="1" si="105"/>
        <v>-57125225.333975688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-238112.0026562094</v>
      </c>
      <c r="L1041" s="444">
        <f t="shared" ca="1" si="104"/>
        <v>-57384992.640146472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25">
      <c r="G1042" s="459"/>
      <c r="H1042" s="459">
        <v>1035</v>
      </c>
      <c r="I1042" s="444">
        <f t="shared" ca="1" si="105"/>
        <v>-57384992.640146472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-239194.36643192105</v>
      </c>
      <c r="L1042" s="444">
        <f t="shared" ca="1" si="104"/>
        <v>-57645842.310092971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25">
      <c r="G1043" s="459"/>
      <c r="H1043" s="459">
        <v>1036</v>
      </c>
      <c r="I1043" s="444">
        <f t="shared" ca="1" si="105"/>
        <v>-57645842.310092971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-240281.24005669815</v>
      </c>
      <c r="L1043" s="444">
        <f t="shared" ca="1" si="104"/>
        <v>-57907778.853664249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25">
      <c r="G1044" s="459"/>
      <c r="H1044" s="459">
        <v>1037</v>
      </c>
      <c r="I1044" s="444">
        <f t="shared" ca="1" si="105"/>
        <v>-57907778.853664249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-241372.64232157843</v>
      </c>
      <c r="L1044" s="444">
        <f t="shared" ca="1" si="104"/>
        <v>-58170806.799500406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25">
      <c r="G1045" s="459"/>
      <c r="H1045" s="459">
        <v>1038</v>
      </c>
      <c r="I1045" s="444">
        <f t="shared" ca="1" si="105"/>
        <v>-58170806.799500406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-242468.59209589576</v>
      </c>
      <c r="L1045" s="444">
        <f t="shared" ca="1" si="104"/>
        <v>-58434930.69511088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25">
      <c r="G1046" s="459"/>
      <c r="H1046" s="459">
        <v>1039</v>
      </c>
      <c r="I1046" s="444">
        <f t="shared" ca="1" si="105"/>
        <v>-58434930.69511088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-243569.10832760608</v>
      </c>
      <c r="L1046" s="444">
        <f t="shared" ca="1" si="104"/>
        <v>-58700155.106953062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25">
      <c r="G1047" s="459"/>
      <c r="H1047" s="459">
        <v>1040</v>
      </c>
      <c r="I1047" s="444">
        <f t="shared" ca="1" si="105"/>
        <v>-58700155.106953062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-244674.21004361517</v>
      </c>
      <c r="L1047" s="444">
        <f t="shared" ca="1" si="104"/>
        <v>-58966484.620511256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25">
      <c r="G1048" s="459"/>
      <c r="H1048" s="459">
        <v>1041</v>
      </c>
      <c r="I1048" s="444">
        <f t="shared" ca="1" si="105"/>
        <v>-58966484.620511256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-245783.91635010767</v>
      </c>
      <c r="L1048" s="444">
        <f t="shared" ca="1" si="104"/>
        <v>-59233923.840375945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25">
      <c r="G1049" s="459"/>
      <c r="H1049" s="459">
        <v>1042</v>
      </c>
      <c r="I1049" s="444">
        <f t="shared" ca="1" si="105"/>
        <v>-59233923.840375945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-246898.2464328772</v>
      </c>
      <c r="L1049" s="444">
        <f t="shared" ca="1" si="104"/>
        <v>-59502477.3903234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25">
      <c r="G1050" s="459"/>
      <c r="H1050" s="459">
        <v>1043</v>
      </c>
      <c r="I1050" s="444">
        <f t="shared" ca="1" si="105"/>
        <v>-59502477.3903234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-248017.21955765825</v>
      </c>
      <c r="L1050" s="444">
        <f t="shared" ca="1" si="104"/>
        <v>-59772149.913395636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25">
      <c r="G1051" s="459"/>
      <c r="H1051" s="459">
        <v>1044</v>
      </c>
      <c r="I1051" s="444">
        <f t="shared" ca="1" si="105"/>
        <v>-59772149.913395636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-249140.85507045919</v>
      </c>
      <c r="L1051" s="444">
        <f t="shared" ca="1" si="104"/>
        <v>-60042946.07198067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25">
      <c r="G1052" s="459"/>
      <c r="H1052" s="459">
        <v>1045</v>
      </c>
      <c r="I1052" s="444">
        <f t="shared" ca="1" si="105"/>
        <v>-60042946.07198067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-250269.17239789685</v>
      </c>
      <c r="L1052" s="444">
        <f t="shared" ca="1" si="104"/>
        <v>-60314870.547893144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25">
      <c r="G1053" s="459"/>
      <c r="H1053" s="459">
        <v>1046</v>
      </c>
      <c r="I1053" s="444">
        <f t="shared" ca="1" si="105"/>
        <v>-60314870.547893144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-251402.19104753216</v>
      </c>
      <c r="L1053" s="444">
        <f t="shared" ca="1" si="104"/>
        <v>-60587928.042455256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25">
      <c r="G1054" s="459"/>
      <c r="H1054" s="459">
        <v>1047</v>
      </c>
      <c r="I1054" s="444">
        <f t="shared" ca="1" si="105"/>
        <v>-60587928.042455256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-252539.93060820768</v>
      </c>
      <c r="L1054" s="444">
        <f t="shared" ca="1" si="104"/>
        <v>-60862123.276578039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25">
      <c r="G1055" s="459"/>
      <c r="H1055" s="459">
        <v>1048</v>
      </c>
      <c r="I1055" s="444">
        <f t="shared" ca="1" si="105"/>
        <v>-60862123.276578039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-253682.41075038587</v>
      </c>
      <c r="L1055" s="444">
        <f t="shared" ca="1" si="104"/>
        <v>-61137460.990843005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25">
      <c r="G1056" s="459"/>
      <c r="H1056" s="459">
        <v>1049</v>
      </c>
      <c r="I1056" s="444">
        <f t="shared" ca="1" si="105"/>
        <v>-61137460.990843005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-254829.65122648989</v>
      </c>
      <c r="L1056" s="444">
        <f t="shared" ca="1" si="104"/>
        <v>-61413945.945584074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25">
      <c r="G1057" s="459"/>
      <c r="H1057" s="459">
        <v>1050</v>
      </c>
      <c r="I1057" s="444">
        <f t="shared" ca="1" si="105"/>
        <v>-61413945.945584074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-255981.67187124441</v>
      </c>
      <c r="L1057" s="444">
        <f t="shared" ca="1" si="104"/>
        <v>-61691582.920969896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25">
      <c r="G1058" s="459"/>
      <c r="H1058" s="459">
        <v>1051</v>
      </c>
      <c r="I1058" s="444">
        <f t="shared" ca="1" si="105"/>
        <v>-61691582.920969896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-257138.49260201864</v>
      </c>
      <c r="L1058" s="444">
        <f t="shared" ca="1" si="104"/>
        <v>-61970376.717086494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25">
      <c r="G1059" s="459"/>
      <c r="H1059" s="459">
        <v>1052</v>
      </c>
      <c r="I1059" s="444">
        <f t="shared" ca="1" si="105"/>
        <v>-61970376.717086494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-258300.13341917112</v>
      </c>
      <c r="L1059" s="444">
        <f t="shared" ca="1" si="104"/>
        <v>-62250332.154020242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25">
      <c r="G1060" s="459"/>
      <c r="H1060" s="459">
        <v>1053</v>
      </c>
      <c r="I1060" s="444">
        <f t="shared" ca="1" si="105"/>
        <v>-62250332.154020242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-259466.61440639509</v>
      </c>
      <c r="L1060" s="444">
        <f t="shared" ca="1" si="104"/>
        <v>-62531454.071941212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25">
      <c r="G1061" s="459"/>
      <c r="H1061" s="459">
        <v>1054</v>
      </c>
      <c r="I1061" s="444">
        <f t="shared" ca="1" si="105"/>
        <v>-62531454.071941212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-260637.9557310658</v>
      </c>
      <c r="L1061" s="444">
        <f t="shared" ca="1" si="104"/>
        <v>-62813747.331186853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25">
      <c r="G1062" s="459"/>
      <c r="H1062" s="459">
        <v>1055</v>
      </c>
      <c r="I1062" s="444">
        <f t="shared" ca="1" si="105"/>
        <v>-62813747.331186853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-261814.17764458925</v>
      </c>
      <c r="L1062" s="444">
        <f t="shared" ca="1" si="104"/>
        <v>-63097216.812346019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25">
      <c r="G1063" s="459"/>
      <c r="H1063" s="459">
        <v>1056</v>
      </c>
      <c r="I1063" s="444">
        <f t="shared" ca="1" si="105"/>
        <v>-63097216.812346019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-262995.30048275244</v>
      </c>
      <c r="L1063" s="444">
        <f t="shared" ca="1" si="104"/>
        <v>-63381867.416343346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25">
      <c r="G1064" s="459"/>
      <c r="H1064" s="459">
        <v>1057</v>
      </c>
      <c r="I1064" s="444">
        <f t="shared" ca="1" si="105"/>
        <v>-63381867.416343346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-264181.34466607467</v>
      </c>
      <c r="L1064" s="444">
        <f t="shared" ca="1" si="104"/>
        <v>-63667704.064523995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25">
      <c r="G1065" s="459"/>
      <c r="H1065" s="459">
        <v>1058</v>
      </c>
      <c r="I1065" s="444">
        <f t="shared" ca="1" si="105"/>
        <v>-63667704.064523995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-265372.3307001607</v>
      </c>
      <c r="L1065" s="444">
        <f t="shared" ca="1" si="104"/>
        <v>-63954731.698738731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25">
      <c r="G1066" s="459"/>
      <c r="H1066" s="459">
        <v>1059</v>
      </c>
      <c r="I1066" s="444">
        <f t="shared" ca="1" si="105"/>
        <v>-63954731.698738731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-266568.2791760554</v>
      </c>
      <c r="L1066" s="444">
        <f t="shared" ca="1" si="104"/>
        <v>-64242955.281429365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25">
      <c r="G1067" s="459"/>
      <c r="H1067" s="459">
        <v>1060</v>
      </c>
      <c r="I1067" s="444">
        <f t="shared" ca="1" si="105"/>
        <v>-64242955.281429365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-267769.21077059978</v>
      </c>
      <c r="L1067" s="444">
        <f t="shared" ca="1" si="104"/>
        <v>-64532379.795714542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25">
      <c r="G1068" s="459"/>
      <c r="H1068" s="459">
        <v>1061</v>
      </c>
      <c r="I1068" s="444">
        <f t="shared" ca="1" si="105"/>
        <v>-64532379.795714542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-268975.14624678798</v>
      </c>
      <c r="L1068" s="444">
        <f t="shared" ca="1" si="104"/>
        <v>-64823010.245475911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25">
      <c r="G1069" s="459"/>
      <c r="H1069" s="459">
        <v>1062</v>
      </c>
      <c r="I1069" s="444">
        <f t="shared" ca="1" si="105"/>
        <v>-64823010.245475911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-270186.10645412706</v>
      </c>
      <c r="L1069" s="444">
        <f t="shared" ca="1" si="104"/>
        <v>-65114851.655444615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25">
      <c r="G1070" s="459"/>
      <c r="H1070" s="459">
        <v>1063</v>
      </c>
      <c r="I1070" s="444">
        <f t="shared" ca="1" si="105"/>
        <v>-65114851.655444615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-271402.11232899659</v>
      </c>
      <c r="L1070" s="444">
        <f t="shared" ca="1" si="104"/>
        <v>-65407909.071288191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25">
      <c r="G1071" s="459"/>
      <c r="H1071" s="459">
        <v>1064</v>
      </c>
      <c r="I1071" s="444">
        <f t="shared" ca="1" si="105"/>
        <v>-65407909.071288191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-272623.18489501154</v>
      </c>
      <c r="L1071" s="444">
        <f t="shared" ca="1" si="104"/>
        <v>-65702187.559697777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25">
      <c r="G1072" s="459"/>
      <c r="H1072" s="459">
        <v>1065</v>
      </c>
      <c r="I1072" s="444">
        <f t="shared" ca="1" si="105"/>
        <v>-65702187.559697777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-273849.34526338486</v>
      </c>
      <c r="L1072" s="444">
        <f t="shared" ca="1" si="104"/>
        <v>-65997692.208475739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25">
      <c r="G1073" s="459"/>
      <c r="H1073" s="459">
        <v>1066</v>
      </c>
      <c r="I1073" s="444">
        <f t="shared" ca="1" si="105"/>
        <v>-65997692.208475739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-275080.61463329301</v>
      </c>
      <c r="L1073" s="444">
        <f t="shared" ca="1" si="104"/>
        <v>-66294428.126623608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25">
      <c r="G1074" s="459"/>
      <c r="H1074" s="459">
        <v>1067</v>
      </c>
      <c r="I1074" s="444">
        <f t="shared" ca="1" si="105"/>
        <v>-66294428.126623608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-276317.01429224247</v>
      </c>
      <c r="L1074" s="444">
        <f t="shared" ca="1" si="104"/>
        <v>-66592400.444430426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25">
      <c r="G1075" s="459"/>
      <c r="H1075" s="459">
        <v>1068</v>
      </c>
      <c r="I1075" s="444">
        <f t="shared" ca="1" si="105"/>
        <v>-66592400.444430426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-277558.56561643753</v>
      </c>
      <c r="L1075" s="444">
        <f t="shared" ca="1" si="104"/>
        <v>-66891614.31356144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25">
      <c r="G1076" s="459"/>
      <c r="H1076" s="459">
        <v>1069</v>
      </c>
      <c r="I1076" s="444">
        <f t="shared" ca="1" si="105"/>
        <v>-66891614.31356144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-278805.29007115006</v>
      </c>
      <c r="L1076" s="444">
        <f t="shared" ca="1" si="104"/>
        <v>-67192074.907147169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25">
      <c r="G1077" s="459"/>
      <c r="H1077" s="459">
        <v>1070</v>
      </c>
      <c r="I1077" s="444">
        <f t="shared" ca="1" si="105"/>
        <v>-67192074.907147169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-280057.20921109064</v>
      </c>
      <c r="L1077" s="444">
        <f t="shared" ca="1" si="104"/>
        <v>-67493787.41987285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25">
      <c r="G1078" s="459"/>
      <c r="H1078" s="459">
        <v>1071</v>
      </c>
      <c r="I1078" s="444">
        <f t="shared" ca="1" si="105"/>
        <v>-67493787.41987285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-281314.34468078095</v>
      </c>
      <c r="L1078" s="444">
        <f t="shared" ca="1" si="104"/>
        <v>-67796757.068068221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25">
      <c r="G1079" s="459"/>
      <c r="H1079" s="459">
        <v>1072</v>
      </c>
      <c r="I1079" s="444">
        <f t="shared" ca="1" si="105"/>
        <v>-67796757.068068221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-282576.71821492835</v>
      </c>
      <c r="L1079" s="444">
        <f t="shared" ca="1" si="104"/>
        <v>-68100989.089797735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25">
      <c r="G1080" s="459"/>
      <c r="H1080" s="459">
        <v>1073</v>
      </c>
      <c r="I1080" s="444">
        <f t="shared" ca="1" si="105"/>
        <v>-68100989.089797735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-283844.35163880134</v>
      </c>
      <c r="L1080" s="444">
        <f t="shared" ca="1" si="104"/>
        <v>-68406488.744951114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25">
      <c r="G1081" s="459"/>
      <c r="H1081" s="459">
        <v>1074</v>
      </c>
      <c r="I1081" s="444">
        <f t="shared" ca="1" si="105"/>
        <v>-68406488.744951114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-285117.26686860708</v>
      </c>
      <c r="L1081" s="444">
        <f t="shared" ca="1" si="104"/>
        <v>-68713261.315334305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25">
      <c r="G1082" s="459"/>
      <c r="H1082" s="459">
        <v>1075</v>
      </c>
      <c r="I1082" s="444">
        <f t="shared" ca="1" si="105"/>
        <v>-68713261.315334305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-286395.48591187038</v>
      </c>
      <c r="L1082" s="444">
        <f t="shared" ca="1" si="104"/>
        <v>-69021312.104760766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25">
      <c r="G1083" s="459"/>
      <c r="H1083" s="459">
        <v>1076</v>
      </c>
      <c r="I1083" s="444">
        <f t="shared" ca="1" si="105"/>
        <v>-69021312.104760766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-287679.03086781397</v>
      </c>
      <c r="L1083" s="444">
        <f t="shared" ca="1" si="104"/>
        <v>-69330646.439143166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25">
      <c r="G1084" s="459"/>
      <c r="H1084" s="459">
        <v>1077</v>
      </c>
      <c r="I1084" s="444">
        <f t="shared" ca="1" si="105"/>
        <v>-69330646.439143166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-288967.9239277406</v>
      </c>
      <c r="L1084" s="444">
        <f t="shared" ca="1" si="104"/>
        <v>-69641269.66658549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25">
      <c r="G1085" s="459"/>
      <c r="H1085" s="459">
        <v>1078</v>
      </c>
      <c r="I1085" s="444">
        <f t="shared" ca="1" si="105"/>
        <v>-69641269.66658549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-290262.18737541698</v>
      </c>
      <c r="L1085" s="444">
        <f t="shared" ca="1" si="104"/>
        <v>-69953187.157475486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25">
      <c r="G1086" s="459"/>
      <c r="H1086" s="459">
        <v>1079</v>
      </c>
      <c r="I1086" s="444">
        <f t="shared" ca="1" si="105"/>
        <v>-69953187.157475486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-291561.8435874586</v>
      </c>
      <c r="L1086" s="444">
        <f t="shared" ca="1" si="104"/>
        <v>-70266404.304577529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25">
      <c r="G1087" s="459"/>
      <c r="H1087" s="459">
        <v>1080</v>
      </c>
      <c r="I1087" s="444">
        <f t="shared" ca="1" si="105"/>
        <v>-70266404.304577529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-292866.91503371712</v>
      </c>
      <c r="L1087" s="444">
        <f t="shared" ca="1" si="104"/>
        <v>-70580926.523125827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25">
      <c r="G1088" s="459"/>
      <c r="H1088" s="459">
        <v>1081</v>
      </c>
      <c r="I1088" s="444">
        <f t="shared" ca="1" si="105"/>
        <v>-70580926.523125827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-294177.42427766835</v>
      </c>
      <c r="L1088" s="444">
        <f t="shared" ca="1" si="104"/>
        <v>-70896759.250918075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25">
      <c r="G1089" s="459"/>
      <c r="H1089" s="459">
        <v>1082</v>
      </c>
      <c r="I1089" s="444">
        <f t="shared" ca="1" si="105"/>
        <v>-70896759.250918075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-295493.39397680276</v>
      </c>
      <c r="L1089" s="444">
        <f t="shared" ca="1" si="104"/>
        <v>-71213907.948409468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25">
      <c r="G1090" s="459"/>
      <c r="H1090" s="459">
        <v>1083</v>
      </c>
      <c r="I1090" s="444">
        <f t="shared" ca="1" si="105"/>
        <v>-71213907.948409468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-296814.84688301687</v>
      </c>
      <c r="L1090" s="444">
        <f t="shared" ca="1" si="104"/>
        <v>-71532378.098807067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25">
      <c r="G1091" s="459"/>
      <c r="H1091" s="459">
        <v>1084</v>
      </c>
      <c r="I1091" s="444">
        <f t="shared" ca="1" si="105"/>
        <v>-71532378.098807067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-298141.80584300688</v>
      </c>
      <c r="L1091" s="444">
        <f t="shared" ca="1" si="104"/>
        <v>-71852175.208164662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25">
      <c r="G1092" s="459"/>
      <c r="H1092" s="459">
        <v>1085</v>
      </c>
      <c r="I1092" s="444">
        <f t="shared" ca="1" si="105"/>
        <v>-71852175.208164662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-299474.29379866354</v>
      </c>
      <c r="L1092" s="444">
        <f t="shared" ca="1" si="104"/>
        <v>-72173304.805477917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25">
      <c r="G1093" s="459"/>
      <c r="H1093" s="459">
        <v>1086</v>
      </c>
      <c r="I1093" s="444">
        <f t="shared" ca="1" si="105"/>
        <v>-72173304.805477917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-300812.33378746873</v>
      </c>
      <c r="L1093" s="444">
        <f t="shared" ca="1" si="104"/>
        <v>-72495772.442779973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25">
      <c r="G1094" s="459"/>
      <c r="H1094" s="459">
        <v>1087</v>
      </c>
      <c r="I1094" s="444">
        <f t="shared" ca="1" si="105"/>
        <v>-72495772.442779973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-302155.948942894</v>
      </c>
      <c r="L1094" s="444">
        <f t="shared" ca="1" si="104"/>
        <v>-72819583.695237458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25">
      <c r="G1095" s="459"/>
      <c r="H1095" s="459">
        <v>1088</v>
      </c>
      <c r="I1095" s="444">
        <f t="shared" ca="1" si="105"/>
        <v>-72819583.695237458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-303505.16249480017</v>
      </c>
      <c r="L1095" s="444">
        <f t="shared" ca="1" si="104"/>
        <v>-73144744.161246836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25">
      <c r="G1096" s="459"/>
      <c r="H1096" s="459">
        <v>1089</v>
      </c>
      <c r="I1096" s="444">
        <f t="shared" ca="1" si="105"/>
        <v>-73144744.161246836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-304859.99776983925</v>
      </c>
      <c r="L1096" s="444">
        <f t="shared" ca="1" si="104"/>
        <v>-73471259.462531254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25">
      <c r="G1097" s="459"/>
      <c r="H1097" s="459">
        <v>1090</v>
      </c>
      <c r="I1097" s="444">
        <f t="shared" ca="1" si="105"/>
        <v>-73471259.462531254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-306220.47819185763</v>
      </c>
      <c r="L1097" s="444">
        <f t="shared" ca="1" si="104"/>
        <v>-73799135.244237691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25">
      <c r="G1098" s="459"/>
      <c r="H1098" s="459">
        <v>1091</v>
      </c>
      <c r="I1098" s="444">
        <f t="shared" ca="1" si="105"/>
        <v>-73799135.244237691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-307586.62728230114</v>
      </c>
      <c r="L1098" s="444">
        <f t="shared" ca="1" si="104"/>
        <v>-74128377.175034583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25">
      <c r="G1099" s="459"/>
      <c r="H1099" s="459">
        <v>1092</v>
      </c>
      <c r="I1099" s="444">
        <f t="shared" ca="1" si="105"/>
        <v>-74128377.175034583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-308958.46866062155</v>
      </c>
      <c r="L1099" s="444">
        <f t="shared" ca="1" si="104"/>
        <v>-74458990.94720979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25">
      <c r="G1100" s="459"/>
      <c r="H1100" s="459">
        <v>1093</v>
      </c>
      <c r="I1100" s="444">
        <f t="shared" ca="1" si="105"/>
        <v>-74458990.94720979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-310336.02604468487</v>
      </c>
      <c r="L1100" s="444">
        <f t="shared" ca="1" si="104"/>
        <v>-74790982.276769057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25">
      <c r="G1101" s="459"/>
      <c r="H1101" s="459">
        <v>1094</v>
      </c>
      <c r="I1101" s="444">
        <f t="shared" ca="1" si="105"/>
        <v>-74790982.276769057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-311719.32325118186</v>
      </c>
      <c r="L1101" s="444">
        <f t="shared" ca="1" si="104"/>
        <v>-75124356.90353483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25">
      <c r="G1102" s="459"/>
      <c r="H1102" s="459">
        <v>1095</v>
      </c>
      <c r="I1102" s="444">
        <f t="shared" ca="1" si="105"/>
        <v>-75124356.90353483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-313108.38419603923</v>
      </c>
      <c r="L1102" s="444">
        <f t="shared" ca="1" si="104"/>
        <v>-75459120.591245458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25">
      <c r="G1103" s="459"/>
      <c r="H1103" s="459">
        <v>1096</v>
      </c>
      <c r="I1103" s="444">
        <f t="shared" ca="1" si="105"/>
        <v>-75459120.591245458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-314503.23289483349</v>
      </c>
      <c r="L1103" s="444">
        <f t="shared" ca="1" si="104"/>
        <v>-75795279.12765488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25">
      <c r="G1104" s="459"/>
      <c r="H1104" s="459">
        <v>1097</v>
      </c>
      <c r="I1104" s="444">
        <f t="shared" ca="1" si="105"/>
        <v>-75795279.12765488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-315903.89346320613</v>
      </c>
      <c r="L1104" s="444">
        <f t="shared" ca="1" si="104"/>
        <v>-76132838.324632674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25">
      <c r="G1105" s="459"/>
      <c r="H1105" s="459">
        <v>1098</v>
      </c>
      <c r="I1105" s="444">
        <f t="shared" ca="1" si="105"/>
        <v>-76132838.324632674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-317310.39011728024</v>
      </c>
      <c r="L1105" s="444">
        <f t="shared" ca="1" si="104"/>
        <v>-76471804.018264547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25">
      <c r="G1106" s="459"/>
      <c r="H1106" s="459">
        <v>1099</v>
      </c>
      <c r="I1106" s="444">
        <f t="shared" ca="1" si="105"/>
        <v>-76471804.018264547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-318722.7471740797</v>
      </c>
      <c r="L1106" s="444">
        <f t="shared" ca="1" si="104"/>
        <v>-76812182.068953216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25">
      <c r="G1107" s="459"/>
      <c r="H1107" s="459">
        <v>1100</v>
      </c>
      <c r="I1107" s="444">
        <f t="shared" ca="1" si="105"/>
        <v>-76812182.068953216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-320140.98905194917</v>
      </c>
      <c r="L1107" s="444">
        <f t="shared" ca="1" si="104"/>
        <v>-77153978.361519754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25">
      <c r="G1108" s="459"/>
      <c r="H1108" s="459">
        <v>1101</v>
      </c>
      <c r="I1108" s="444">
        <f t="shared" ca="1" si="105"/>
        <v>-77153978.361519754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-321565.14027097641</v>
      </c>
      <c r="L1108" s="444">
        <f t="shared" ca="1" si="104"/>
        <v>-77497198.805305317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25">
      <c r="G1109" s="459"/>
      <c r="H1109" s="459">
        <v>1102</v>
      </c>
      <c r="I1109" s="444">
        <f t="shared" ca="1" si="105"/>
        <v>-77497198.805305317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-322995.22545341623</v>
      </c>
      <c r="L1109" s="444">
        <f t="shared" ca="1" si="104"/>
        <v>-77841849.334273323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25">
      <c r="G1110" s="459"/>
      <c r="H1110" s="459">
        <v>1103</v>
      </c>
      <c r="I1110" s="444">
        <f t="shared" ca="1" si="105"/>
        <v>-77841849.334273323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-324431.26932411629</v>
      </c>
      <c r="L1110" s="444">
        <f t="shared" ca="1" si="104"/>
        <v>-78187935.907112017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25">
      <c r="G1111" s="459"/>
      <c r="H1111" s="459">
        <v>1104</v>
      </c>
      <c r="I1111" s="444">
        <f t="shared" ca="1" si="105"/>
        <v>-78187935.907112017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-325873.29671094415</v>
      </c>
      <c r="L1111" s="444">
        <f t="shared" ca="1" si="104"/>
        <v>-78535464.50733754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25">
      <c r="G1112" s="459"/>
      <c r="H1112" s="459">
        <v>1105</v>
      </c>
      <c r="I1112" s="444">
        <f t="shared" ca="1" si="105"/>
        <v>-78535464.50733754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-327321.33254521718</v>
      </c>
      <c r="L1112" s="444">
        <f t="shared" ca="1" si="104"/>
        <v>-78884441.143397346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25">
      <c r="G1113" s="459"/>
      <c r="H1113" s="459">
        <v>1106</v>
      </c>
      <c r="I1113" s="444">
        <f t="shared" ca="1" si="105"/>
        <v>-78884441.143397346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-328775.40186213306</v>
      </c>
      <c r="L1113" s="444">
        <f t="shared" ca="1" si="104"/>
        <v>-79234871.848774061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25">
      <c r="G1114" s="459"/>
      <c r="H1114" s="459">
        <v>1107</v>
      </c>
      <c r="I1114" s="444">
        <f t="shared" ca="1" si="105"/>
        <v>-79234871.848774061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-330235.52980120271</v>
      </c>
      <c r="L1114" s="444">
        <f t="shared" ca="1" si="104"/>
        <v>-79586762.68208985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25">
      <c r="G1115" s="459"/>
      <c r="H1115" s="459">
        <v>1108</v>
      </c>
      <c r="I1115" s="444">
        <f t="shared" ca="1" si="105"/>
        <v>-79586762.68208985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-331701.74160668516</v>
      </c>
      <c r="L1115" s="444">
        <f t="shared" ca="1" si="104"/>
        <v>-79940119.727211118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25">
      <c r="G1116" s="459"/>
      <c r="H1116" s="459">
        <v>1109</v>
      </c>
      <c r="I1116" s="444">
        <f t="shared" ca="1" si="105"/>
        <v>-79940119.727211118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-333174.06262802373</v>
      </c>
      <c r="L1116" s="444">
        <f t="shared" ca="1" si="104"/>
        <v>-80294949.093353733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25">
      <c r="G1117" s="459"/>
      <c r="H1117" s="459">
        <v>1110</v>
      </c>
      <c r="I1117" s="444">
        <f t="shared" ca="1" si="105"/>
        <v>-80294949.093353733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-334652.51832028467</v>
      </c>
      <c r="L1117" s="444">
        <f t="shared" ca="1" si="104"/>
        <v>-80651256.915188596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25">
      <c r="G1118" s="459"/>
      <c r="H1118" s="459">
        <v>1111</v>
      </c>
      <c r="I1118" s="444">
        <f t="shared" ca="1" si="105"/>
        <v>-80651256.915188596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-336137.13424459659</v>
      </c>
      <c r="L1118" s="444">
        <f t="shared" ca="1" si="104"/>
        <v>-81009049.352947772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25">
      <c r="G1119" s="459"/>
      <c r="H1119" s="459">
        <v>1112</v>
      </c>
      <c r="I1119" s="444">
        <f t="shared" ca="1" si="105"/>
        <v>-81009049.352947772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-337627.93606859318</v>
      </c>
      <c r="L1119" s="444">
        <f t="shared" ca="1" si="104"/>
        <v>-81368332.592530951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25">
      <c r="G1120" s="459"/>
      <c r="H1120" s="459">
        <v>1113</v>
      </c>
      <c r="I1120" s="444">
        <f t="shared" ca="1" si="105"/>
        <v>-81368332.592530951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-339124.94956685638</v>
      </c>
      <c r="L1120" s="444">
        <f t="shared" ca="1" si="104"/>
        <v>-81729112.845612392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25">
      <c r="G1121" s="459"/>
      <c r="H1121" s="459">
        <v>1114</v>
      </c>
      <c r="I1121" s="444">
        <f t="shared" ca="1" si="105"/>
        <v>-81729112.845612392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-340628.20062136243</v>
      </c>
      <c r="L1121" s="444">
        <f t="shared" ca="1" si="104"/>
        <v>-82091396.349748343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25">
      <c r="G1122" s="459"/>
      <c r="H1122" s="459">
        <v>1115</v>
      </c>
      <c r="I1122" s="444">
        <f t="shared" ca="1" si="105"/>
        <v>-82091396.349748343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-342137.71522192884</v>
      </c>
      <c r="L1122" s="444">
        <f t="shared" ca="1" si="104"/>
        <v>-82455189.368484855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25">
      <c r="G1123" s="459"/>
      <c r="H1123" s="459">
        <v>1116</v>
      </c>
      <c r="I1123" s="444">
        <f t="shared" ca="1" si="105"/>
        <v>-82455189.368484855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-343653.51946666435</v>
      </c>
      <c r="L1123" s="444">
        <f t="shared" ca="1" si="104"/>
        <v>-82820498.191466108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25">
      <c r="G1124" s="459"/>
      <c r="H1124" s="459">
        <v>1117</v>
      </c>
      <c r="I1124" s="444">
        <f t="shared" ca="1" si="105"/>
        <v>-82820498.191466108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-345175.63956241956</v>
      </c>
      <c r="L1124" s="444">
        <f t="shared" ca="1" si="104"/>
        <v>-83187329.134543106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25">
      <c r="G1125" s="459"/>
      <c r="H1125" s="459">
        <v>1118</v>
      </c>
      <c r="I1125" s="444">
        <f t="shared" ca="1" si="105"/>
        <v>-83187329.134543106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-346704.10182524036</v>
      </c>
      <c r="L1125" s="444">
        <f t="shared" ca="1" si="104"/>
        <v>-83555688.539882928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25">
      <c r="G1126" s="459"/>
      <c r="H1126" s="459">
        <v>1119</v>
      </c>
      <c r="I1126" s="444">
        <f t="shared" ca="1" si="105"/>
        <v>-83555688.539882928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-348238.93268082297</v>
      </c>
      <c r="L1126" s="444">
        <f t="shared" ca="1" si="104"/>
        <v>-83925582.776078343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25">
      <c r="G1127" s="459"/>
      <c r="H1127" s="459">
        <v>1120</v>
      </c>
      <c r="I1127" s="444">
        <f t="shared" ca="1" si="105"/>
        <v>-83925582.776078343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-349780.15866497054</v>
      </c>
      <c r="L1127" s="444">
        <f t="shared" ca="1" si="104"/>
        <v>-84297018.2382579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25">
      <c r="G1128" s="459"/>
      <c r="H1128" s="459">
        <v>1121</v>
      </c>
      <c r="I1128" s="444">
        <f t="shared" ca="1" si="105"/>
        <v>-84297018.2382579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-351327.80642405199</v>
      </c>
      <c r="L1128" s="444">
        <f t="shared" ca="1" si="104"/>
        <v>-84670001.348196536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25">
      <c r="G1129" s="459"/>
      <c r="H1129" s="459">
        <v>1122</v>
      </c>
      <c r="I1129" s="444">
        <f t="shared" ca="1" si="105"/>
        <v>-84670001.348196536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-352881.90271546302</v>
      </c>
      <c r="L1129" s="444">
        <f t="shared" ca="1" si="104"/>
        <v>-85044538.554426581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25">
      <c r="G1130" s="459"/>
      <c r="H1130" s="459">
        <v>1123</v>
      </c>
      <c r="I1130" s="444">
        <f t="shared" ca="1" si="105"/>
        <v>-85044538.554426581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-354442.47440808819</v>
      </c>
      <c r="L1130" s="444">
        <f t="shared" ca="1" si="104"/>
        <v>-85420636.332349256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25">
      <c r="G1131" s="459"/>
      <c r="H1131" s="459">
        <v>1124</v>
      </c>
      <c r="I1131" s="444">
        <f t="shared" ca="1" si="105"/>
        <v>-85420636.332349256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-356009.54848276603</v>
      </c>
      <c r="L1131" s="444">
        <f t="shared" ca="1" si="104"/>
        <v>-85798301.184346601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25">
      <c r="G1132" s="459"/>
      <c r="H1132" s="459">
        <v>1125</v>
      </c>
      <c r="I1132" s="444">
        <f t="shared" ca="1" si="105"/>
        <v>-85798301.184346601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-357583.15203275497</v>
      </c>
      <c r="L1132" s="444">
        <f t="shared" ca="1" si="104"/>
        <v>-86177539.639893934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25">
      <c r="G1133" s="459"/>
      <c r="H1133" s="459">
        <v>1126</v>
      </c>
      <c r="I1133" s="444">
        <f t="shared" ca="1" si="105"/>
        <v>-86177539.639893934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-359163.31226420216</v>
      </c>
      <c r="L1133" s="444">
        <f t="shared" ca="1" si="104"/>
        <v>-86558358.255672723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25">
      <c r="G1134" s="459"/>
      <c r="H1134" s="459">
        <v>1127</v>
      </c>
      <c r="I1134" s="444">
        <f t="shared" ca="1" si="105"/>
        <v>-86558358.255672723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-360750.05649661378</v>
      </c>
      <c r="L1134" s="444">
        <f t="shared" ca="1" si="104"/>
        <v>-86940763.615683928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25">
      <c r="G1135" s="459"/>
      <c r="H1135" s="459">
        <v>1128</v>
      </c>
      <c r="I1135" s="444">
        <f t="shared" ca="1" si="105"/>
        <v>-86940763.615683928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-362343.41216332716</v>
      </c>
      <c r="L1135" s="444">
        <f t="shared" ca="1" si="104"/>
        <v>-87324762.331361845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25">
      <c r="G1136" s="459"/>
      <c r="H1136" s="459">
        <v>1129</v>
      </c>
      <c r="I1136" s="444">
        <f t="shared" ca="1" si="105"/>
        <v>-87324762.331361845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-363943.40681198513</v>
      </c>
      <c r="L1136" s="444">
        <f t="shared" ca="1" si="104"/>
        <v>-87710361.041688412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25">
      <c r="G1137" s="459"/>
      <c r="H1137" s="459">
        <v>1130</v>
      </c>
      <c r="I1137" s="444">
        <f t="shared" ca="1" si="105"/>
        <v>-87710361.041688412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-365550.06810501247</v>
      </c>
      <c r="L1137" s="444">
        <f t="shared" ca="1" si="104"/>
        <v>-88097566.41330801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25">
      <c r="G1138" s="459"/>
      <c r="H1138" s="459">
        <v>1131</v>
      </c>
      <c r="I1138" s="444">
        <f t="shared" ca="1" si="105"/>
        <v>-88097566.41330801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-367163.42382009415</v>
      </c>
      <c r="L1138" s="444">
        <f t="shared" ca="1" si="104"/>
        <v>-88486385.140642688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25">
      <c r="G1139" s="459"/>
      <c r="H1139" s="459">
        <v>1132</v>
      </c>
      <c r="I1139" s="444">
        <f t="shared" ca="1" si="105"/>
        <v>-88486385.140642688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-368783.5018506553</v>
      </c>
      <c r="L1139" s="444">
        <f t="shared" ca="1" si="104"/>
        <v>-88876823.946007922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25">
      <c r="G1140" s="459"/>
      <c r="H1140" s="459">
        <v>1133</v>
      </c>
      <c r="I1140" s="444">
        <f t="shared" ca="1" si="105"/>
        <v>-88876823.946007922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-370410.33020634379</v>
      </c>
      <c r="L1140" s="444">
        <f t="shared" ca="1" si="104"/>
        <v>-89268889.579728857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25">
      <c r="G1141" s="459"/>
      <c r="H1141" s="459">
        <v>1134</v>
      </c>
      <c r="I1141" s="444">
        <f t="shared" ca="1" si="105"/>
        <v>-89268889.579728857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-372043.93701351434</v>
      </c>
      <c r="L1141" s="444">
        <f t="shared" ca="1" si="104"/>
        <v>-89662588.820256948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25">
      <c r="G1142" s="459"/>
      <c r="H1142" s="459">
        <v>1135</v>
      </c>
      <c r="I1142" s="444">
        <f t="shared" ca="1" si="105"/>
        <v>-89662588.820256948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-373684.35051571473</v>
      </c>
      <c r="L1142" s="444">
        <f t="shared" ca="1" si="104"/>
        <v>-90057928.474287242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25">
      <c r="G1143" s="459"/>
      <c r="H1143" s="459">
        <v>1136</v>
      </c>
      <c r="I1143" s="444">
        <f t="shared" ca="1" si="105"/>
        <v>-90057928.474287242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-375331.5990741743</v>
      </c>
      <c r="L1143" s="444">
        <f t="shared" ca="1" si="104"/>
        <v>-90454915.376875997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25">
      <c r="G1144" s="459"/>
      <c r="H1144" s="459">
        <v>1137</v>
      </c>
      <c r="I1144" s="444">
        <f t="shared" ca="1" si="105"/>
        <v>-90454915.376875997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-376985.71116829407</v>
      </c>
      <c r="L1144" s="444">
        <f t="shared" ca="1" si="104"/>
        <v>-90853556.391558871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25">
      <c r="G1145" s="459"/>
      <c r="H1145" s="459">
        <v>1138</v>
      </c>
      <c r="I1145" s="444">
        <f t="shared" ca="1" si="105"/>
        <v>-90853556.391558871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-378646.71539613942</v>
      </c>
      <c r="L1145" s="444">
        <f t="shared" ca="1" si="104"/>
        <v>-91253858.410469592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25">
      <c r="G1146" s="459"/>
      <c r="H1146" s="459">
        <v>1139</v>
      </c>
      <c r="I1146" s="444">
        <f t="shared" ca="1" si="105"/>
        <v>-91253858.410469592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-380314.64047493407</v>
      </c>
      <c r="L1146" s="444">
        <f t="shared" ca="1" si="104"/>
        <v>-91655828.354459107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25">
      <c r="G1147" s="459"/>
      <c r="H1147" s="459">
        <v>1140</v>
      </c>
      <c r="I1147" s="444">
        <f t="shared" ca="1" si="105"/>
        <v>-91655828.354459107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-381989.51524155703</v>
      </c>
      <c r="L1147" s="444">
        <f t="shared" ca="1" si="104"/>
        <v>-92059473.173215255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25">
      <c r="G1148" s="459"/>
      <c r="H1148" s="459">
        <v>1141</v>
      </c>
      <c r="I1148" s="444">
        <f t="shared" ca="1" si="105"/>
        <v>-92059473.173215255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-383671.36865304102</v>
      </c>
      <c r="L1148" s="444">
        <f t="shared" ca="1" si="104"/>
        <v>-92464799.845382884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25">
      <c r="G1149" s="459"/>
      <c r="H1149" s="459">
        <v>1142</v>
      </c>
      <c r="I1149" s="444">
        <f t="shared" ca="1" si="105"/>
        <v>-92464799.845382884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-385360.22978707281</v>
      </c>
      <c r="L1149" s="444">
        <f t="shared" ca="1" si="104"/>
        <v>-92871815.378684536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25">
      <c r="G1150" s="459"/>
      <c r="H1150" s="459">
        <v>1143</v>
      </c>
      <c r="I1150" s="444">
        <f t="shared" ca="1" si="105"/>
        <v>-92871815.378684536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-387056.12784249632</v>
      </c>
      <c r="L1150" s="444">
        <f t="shared" ca="1" si="104"/>
        <v>-93280526.810041621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25">
      <c r="G1151" s="459"/>
      <c r="H1151" s="459">
        <v>1144</v>
      </c>
      <c r="I1151" s="444">
        <f t="shared" ca="1" si="105"/>
        <v>-93280526.810041621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-388759.09213981754</v>
      </c>
      <c r="L1151" s="444">
        <f t="shared" ca="1" si="104"/>
        <v>-93690941.205696017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25">
      <c r="G1152" s="459"/>
      <c r="H1152" s="459">
        <v>1145</v>
      </c>
      <c r="I1152" s="444">
        <f t="shared" ca="1" si="105"/>
        <v>-93690941.205696017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-390469.15212171082</v>
      </c>
      <c r="L1152" s="444">
        <f t="shared" ca="1" si="104"/>
        <v>-94103065.661332309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25">
      <c r="G1153" s="459"/>
      <c r="H1153" s="459">
        <v>1146</v>
      </c>
      <c r="I1153" s="444">
        <f t="shared" ca="1" si="105"/>
        <v>-94103065.661332309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-392186.33735352871</v>
      </c>
      <c r="L1153" s="444">
        <f t="shared" ca="1" si="104"/>
        <v>-94516907.302200422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25">
      <c r="G1154" s="459"/>
      <c r="H1154" s="459">
        <v>1147</v>
      </c>
      <c r="I1154" s="444">
        <f t="shared" ca="1" si="105"/>
        <v>-94516907.302200422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-393910.67752381251</v>
      </c>
      <c r="L1154" s="444">
        <f t="shared" ca="1" si="104"/>
        <v>-94932473.283238813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25">
      <c r="G1155" s="459"/>
      <c r="H1155" s="459">
        <v>1148</v>
      </c>
      <c r="I1155" s="444">
        <f t="shared" ca="1" si="105"/>
        <v>-94932473.283238813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-395642.20244480582</v>
      </c>
      <c r="L1155" s="444">
        <f t="shared" ca="1" si="104"/>
        <v>-95349770.789198205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25">
      <c r="G1156" s="459"/>
      <c r="H1156" s="459">
        <v>1149</v>
      </c>
      <c r="I1156" s="444">
        <f t="shared" ca="1" si="105"/>
        <v>-95349770.789198205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-397380.94205296994</v>
      </c>
      <c r="L1156" s="444">
        <f t="shared" ca="1" si="104"/>
        <v>-95768807.034765765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25">
      <c r="G1157" s="459"/>
      <c r="H1157" s="459">
        <v>1150</v>
      </c>
      <c r="I1157" s="444">
        <f t="shared" ca="1" si="105"/>
        <v>-95768807.034765765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-399126.92640950147</v>
      </c>
      <c r="L1157" s="444">
        <f t="shared" ca="1" si="104"/>
        <v>-96189589.264689848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25">
      <c r="G1158" s="459"/>
      <c r="H1158" s="459">
        <v>1151</v>
      </c>
      <c r="I1158" s="444">
        <f t="shared" ca="1" si="105"/>
        <v>-96189589.264689848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-400880.18570085178</v>
      </c>
      <c r="L1158" s="444">
        <f t="shared" ca="1" si="104"/>
        <v>-96612124.753905281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25">
      <c r="G1159" s="459"/>
      <c r="H1159" s="459">
        <v>1152</v>
      </c>
      <c r="I1159" s="444">
        <f t="shared" ca="1" si="105"/>
        <v>-96612124.753905281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-402640.75023924944</v>
      </c>
      <c r="L1159" s="444">
        <f t="shared" ca="1" si="104"/>
        <v>-97036420.807659119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25">
      <c r="G1160" s="459"/>
      <c r="H1160" s="459">
        <v>1153</v>
      </c>
      <c r="I1160" s="444">
        <f t="shared" ca="1" si="105"/>
        <v>-97036420.807659119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-404408.65046322375</v>
      </c>
      <c r="L1160" s="444">
        <f t="shared" ca="1" si="104"/>
        <v>-97462484.761636928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25">
      <c r="G1161" s="459"/>
      <c r="H1161" s="459">
        <v>1154</v>
      </c>
      <c r="I1161" s="444">
        <f t="shared" ca="1" si="105"/>
        <v>-97462484.761636928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-406183.91693813133</v>
      </c>
      <c r="L1161" s="444">
        <f t="shared" ca="1" si="104"/>
        <v>-97890323.982089639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25">
      <c r="G1162" s="459"/>
      <c r="H1162" s="459">
        <v>1155</v>
      </c>
      <c r="I1162" s="444">
        <f t="shared" ca="1" si="105"/>
        <v>-97890323.982089639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-407966.58035668428</v>
      </c>
      <c r="L1162" s="444">
        <f t="shared" ca="1" si="104"/>
        <v>-98319945.865960911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25">
      <c r="G1163" s="459"/>
      <c r="H1163" s="459">
        <v>1156</v>
      </c>
      <c r="I1163" s="444">
        <f t="shared" ca="1" si="105"/>
        <v>-98319945.865960911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-409756.67153948121</v>
      </c>
      <c r="L1163" s="444">
        <f t="shared" ca="1" si="104"/>
        <v>-98751357.841014981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25">
      <c r="G1164" s="459"/>
      <c r="H1164" s="459">
        <v>1157</v>
      </c>
      <c r="I1164" s="444">
        <f t="shared" ca="1" si="105"/>
        <v>-98751357.841014981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-411554.22143553983</v>
      </c>
      <c r="L1164" s="444">
        <f t="shared" ca="1" si="104"/>
        <v>-99184567.365965113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25">
      <c r="G1165" s="459"/>
      <c r="H1165" s="459">
        <v>1158</v>
      </c>
      <c r="I1165" s="444">
        <f t="shared" ca="1" si="105"/>
        <v>-99184567.365965113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-413359.26112283207</v>
      </c>
      <c r="L1165" s="444">
        <f t="shared" ca="1" si="104"/>
        <v>-99619581.930602536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25">
      <c r="G1166" s="459"/>
      <c r="H1166" s="459">
        <v>1159</v>
      </c>
      <c r="I1166" s="444">
        <f t="shared" ca="1" si="105"/>
        <v>-99619581.930602536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-415171.82180882135</v>
      </c>
      <c r="L1166" s="444">
        <f t="shared" ca="1" si="104"/>
        <v>-100056409.05592594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25">
      <c r="G1167" s="459"/>
      <c r="H1167" s="459">
        <v>1160</v>
      </c>
      <c r="I1167" s="444">
        <f t="shared" ca="1" si="105"/>
        <v>-100056409.05592594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-416991.93483100215</v>
      </c>
      <c r="L1167" s="444">
        <f t="shared" ca="1" si="104"/>
        <v>-100495056.29427153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25">
      <c r="G1168" s="459"/>
      <c r="H1168" s="459">
        <v>1161</v>
      </c>
      <c r="I1168" s="444">
        <f t="shared" ca="1" si="105"/>
        <v>-100495056.29427153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-418819.63165744214</v>
      </c>
      <c r="L1168" s="444">
        <f t="shared" ca="1" si="104"/>
        <v>-100935531.22944355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25">
      <c r="G1169" s="459"/>
      <c r="H1169" s="459">
        <v>1162</v>
      </c>
      <c r="I1169" s="444">
        <f t="shared" ca="1" si="105"/>
        <v>-100935531.22944355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-420564.71345601481</v>
      </c>
      <c r="L1169" s="444">
        <f t="shared" ca="1" si="104"/>
        <v>-101356095.94289957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25">
      <c r="G1170" s="459"/>
      <c r="H1170" s="459">
        <v>1163</v>
      </c>
      <c r="I1170" s="444">
        <f t="shared" ca="1" si="105"/>
        <v>-101356095.94289957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-422317.06642874819</v>
      </c>
      <c r="L1170" s="444">
        <f t="shared" ca="1" si="104"/>
        <v>-101778413.00932832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25">
      <c r="G1171" s="459"/>
      <c r="H1171" s="459">
        <v>1164</v>
      </c>
      <c r="I1171" s="444">
        <f t="shared" ca="1" si="105"/>
        <v>-101778413.00932832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-424076.72087220132</v>
      </c>
      <c r="L1171" s="444">
        <f t="shared" ca="1" si="104"/>
        <v>-102202489.73020053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25">
      <c r="G1172" s="459"/>
      <c r="H1172" s="459">
        <v>1165</v>
      </c>
      <c r="I1172" s="444">
        <f t="shared" ca="1" si="105"/>
        <v>-102202489.73020053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-425843.70720916888</v>
      </c>
      <c r="L1172" s="444">
        <f t="shared" ca="1" si="104"/>
        <v>-102628333.4374097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25">
      <c r="G1173" s="459"/>
      <c r="H1173" s="459">
        <v>1166</v>
      </c>
      <c r="I1173" s="444">
        <f t="shared" ca="1" si="105"/>
        <v>-102628333.4374097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-427618.05598920706</v>
      </c>
      <c r="L1173" s="444">
        <f t="shared" ca="1" si="104"/>
        <v>-103055951.4933989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25">
      <c r="G1174" s="459"/>
      <c r="H1174" s="459">
        <v>1167</v>
      </c>
      <c r="I1174" s="444">
        <f t="shared" ca="1" si="105"/>
        <v>-103055951.4933989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-429399.79788916209</v>
      </c>
      <c r="L1174" s="444">
        <f t="shared" ca="1" si="104"/>
        <v>-103485351.29128806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25">
      <c r="G1175" s="459"/>
      <c r="H1175" s="459">
        <v>1168</v>
      </c>
      <c r="I1175" s="444">
        <f t="shared" ca="1" si="105"/>
        <v>-103485351.29128806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-431188.96371370024</v>
      </c>
      <c r="L1175" s="444">
        <f t="shared" ca="1" si="104"/>
        <v>-103916540.25500177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25">
      <c r="G1176" s="459"/>
      <c r="H1176" s="459">
        <v>1169</v>
      </c>
      <c r="I1176" s="444">
        <f t="shared" ca="1" si="105"/>
        <v>-103916540.25500177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-432985.58439584071</v>
      </c>
      <c r="L1176" s="444">
        <f t="shared" ca="1" si="104"/>
        <v>-104349525.83939761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25">
      <c r="G1177" s="459"/>
      <c r="H1177" s="459">
        <v>1170</v>
      </c>
      <c r="I1177" s="444">
        <f t="shared" ca="1" si="105"/>
        <v>-104349525.83939761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-434789.69099749002</v>
      </c>
      <c r="L1177" s="444">
        <f t="shared" ca="1" si="104"/>
        <v>-104784315.53039511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25">
      <c r="G1178" s="459"/>
      <c r="H1178" s="459">
        <v>1171</v>
      </c>
      <c r="I1178" s="444">
        <f t="shared" ca="1" si="105"/>
        <v>-104784315.53039511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-436601.31470997952</v>
      </c>
      <c r="L1178" s="444">
        <f t="shared" ca="1" si="104"/>
        <v>-105220916.84510508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25">
      <c r="G1179" s="459"/>
      <c r="H1179" s="459">
        <v>1172</v>
      </c>
      <c r="I1179" s="444">
        <f t="shared" ca="1" si="105"/>
        <v>-105220916.84510508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-438420.4868546045</v>
      </c>
      <c r="L1179" s="444">
        <f t="shared" ca="1" si="104"/>
        <v>-105659337.33195968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25">
      <c r="G1180" s="459"/>
      <c r="H1180" s="459">
        <v>1173</v>
      </c>
      <c r="I1180" s="444">
        <f t="shared" ca="1" si="105"/>
        <v>-105659337.33195968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-440247.23888316535</v>
      </c>
      <c r="L1180" s="444">
        <f t="shared" ca="1" si="104"/>
        <v>-106099584.57084285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25">
      <c r="G1181" s="459"/>
      <c r="H1181" s="459">
        <v>1174</v>
      </c>
      <c r="I1181" s="444">
        <f t="shared" ca="1" si="105"/>
        <v>-106099584.57084285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-442081.60237851186</v>
      </c>
      <c r="L1181" s="444">
        <f t="shared" ca="1" si="104"/>
        <v>-106541666.17322136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25">
      <c r="G1182" s="459"/>
      <c r="H1182" s="459">
        <v>1175</v>
      </c>
      <c r="I1182" s="444">
        <f t="shared" ca="1" si="105"/>
        <v>-106541666.17322136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-443923.60905508901</v>
      </c>
      <c r="L1182" s="444">
        <f t="shared" ca="1" si="104"/>
        <v>-106985589.78227645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25">
      <c r="G1183" s="459"/>
      <c r="H1183" s="459">
        <v>1176</v>
      </c>
      <c r="I1183" s="444">
        <f t="shared" ca="1" si="105"/>
        <v>-106985589.78227645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-445773.29075948521</v>
      </c>
      <c r="L1183" s="444">
        <f t="shared" ca="1" si="104"/>
        <v>-107431363.07303594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25">
      <c r="G1184" s="459"/>
      <c r="H1184" s="459">
        <v>1177</v>
      </c>
      <c r="I1184" s="444">
        <f t="shared" ca="1" si="105"/>
        <v>-107431363.07303594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-447630.67947098304</v>
      </c>
      <c r="L1184" s="444">
        <f t="shared" ca="1" si="104"/>
        <v>-107878993.75250693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25">
      <c r="G1185" s="459"/>
      <c r="H1185" s="459">
        <v>1178</v>
      </c>
      <c r="I1185" s="444">
        <f t="shared" ca="1" si="105"/>
        <v>-107878993.75250693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-449495.80730211223</v>
      </c>
      <c r="L1185" s="444">
        <f t="shared" ca="1" si="104"/>
        <v>-108328489.55980904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25">
      <c r="G1186" s="459"/>
      <c r="H1186" s="459">
        <v>1179</v>
      </c>
      <c r="I1186" s="444">
        <f t="shared" ca="1" si="105"/>
        <v>-108328489.55980904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-451368.70649920433</v>
      </c>
      <c r="L1186" s="444">
        <f t="shared" ca="1" si="104"/>
        <v>-108779858.26630825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25">
      <c r="G1187" s="459"/>
      <c r="H1187" s="459">
        <v>1180</v>
      </c>
      <c r="I1187" s="444">
        <f t="shared" ca="1" si="105"/>
        <v>-108779858.26630825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-453249.40944295103</v>
      </c>
      <c r="L1187" s="444">
        <f t="shared" ca="1" si="104"/>
        <v>-109233107.67575119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25">
      <c r="G1188" s="459"/>
      <c r="H1188" s="459">
        <v>1181</v>
      </c>
      <c r="I1188" s="444">
        <f t="shared" ca="1" si="105"/>
        <v>-109233107.67575119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-455137.94864896324</v>
      </c>
      <c r="L1188" s="444">
        <f t="shared" ca="1" si="104"/>
        <v>-109688245.62440015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25">
      <c r="G1189" s="459"/>
      <c r="H1189" s="459">
        <v>1182</v>
      </c>
      <c r="I1189" s="444">
        <f t="shared" ca="1" si="105"/>
        <v>-109688245.62440015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-457034.35676833399</v>
      </c>
      <c r="L1189" s="444">
        <f t="shared" ca="1" si="104"/>
        <v>-110145279.98116849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25">
      <c r="G1190" s="459"/>
      <c r="H1190" s="459">
        <v>1183</v>
      </c>
      <c r="I1190" s="444">
        <f t="shared" ca="1" si="105"/>
        <v>-110145279.98116849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-458938.66658820206</v>
      </c>
      <c r="L1190" s="444">
        <f t="shared" ca="1" si="104"/>
        <v>-110604218.6477567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25">
      <c r="G1191" s="459"/>
      <c r="H1191" s="459">
        <v>1184</v>
      </c>
      <c r="I1191" s="444">
        <f t="shared" ca="1" si="105"/>
        <v>-110604218.6477567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-460850.91103231953</v>
      </c>
      <c r="L1191" s="444">
        <f t="shared" ca="1" si="104"/>
        <v>-111065069.55878901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25">
      <c r="G1192" s="459"/>
      <c r="H1192" s="459">
        <v>1185</v>
      </c>
      <c r="I1192" s="444">
        <f t="shared" ca="1" si="105"/>
        <v>-111065069.55878901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-462771.12316162087</v>
      </c>
      <c r="L1192" s="444">
        <f t="shared" ca="1" si="104"/>
        <v>-111527840.68195063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25">
      <c r="G1193" s="459"/>
      <c r="H1193" s="459">
        <v>1186</v>
      </c>
      <c r="I1193" s="444">
        <f t="shared" ca="1" si="105"/>
        <v>-111527840.68195063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-464699.3361747943</v>
      </c>
      <c r="L1193" s="444">
        <f t="shared" ca="1" si="104"/>
        <v>-111992540.01812543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25">
      <c r="G1194" s="459"/>
      <c r="H1194" s="459">
        <v>1187</v>
      </c>
      <c r="I1194" s="444">
        <f t="shared" ca="1" si="105"/>
        <v>-111992540.01812543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-466635.58340885595</v>
      </c>
      <c r="L1194" s="444">
        <f t="shared" ca="1" si="104"/>
        <v>-112459175.60153429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25">
      <c r="G1195" s="459"/>
      <c r="H1195" s="459">
        <v>1188</v>
      </c>
      <c r="I1195" s="444">
        <f t="shared" ca="1" si="105"/>
        <v>-112459175.60153429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-468579.89833972626</v>
      </c>
      <c r="L1195" s="444">
        <f t="shared" ca="1" si="104"/>
        <v>-112927755.49987403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25">
      <c r="G1196" s="459"/>
      <c r="H1196" s="459">
        <v>1189</v>
      </c>
      <c r="I1196" s="444">
        <f t="shared" ca="1" si="105"/>
        <v>-112927755.49987403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-470532.31458280841</v>
      </c>
      <c r="L1196" s="444">
        <f t="shared" ca="1" si="104"/>
        <v>-113398287.81445684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25">
      <c r="G1197" s="459"/>
      <c r="H1197" s="459">
        <v>1190</v>
      </c>
      <c r="I1197" s="444">
        <f t="shared" ca="1" si="105"/>
        <v>-113398287.81445684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-472492.86589357012</v>
      </c>
      <c r="L1197" s="444">
        <f t="shared" ca="1" si="104"/>
        <v>-113870780.68035041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25">
      <c r="G1198" s="459"/>
      <c r="H1198" s="459">
        <v>1191</v>
      </c>
      <c r="I1198" s="444">
        <f t="shared" ca="1" si="105"/>
        <v>-113870780.68035041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-474461.58616812667</v>
      </c>
      <c r="L1198" s="444">
        <f t="shared" ca="1" si="104"/>
        <v>-114345242.26651853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25">
      <c r="G1199" s="459"/>
      <c r="H1199" s="459">
        <v>1192</v>
      </c>
      <c r="I1199" s="444">
        <f t="shared" ca="1" si="105"/>
        <v>-114345242.26651853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-476438.50944382721</v>
      </c>
      <c r="L1199" s="444">
        <f t="shared" ca="1" si="104"/>
        <v>-114821680.77596237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25">
      <c r="G1200" s="459"/>
      <c r="H1200" s="459">
        <v>1193</v>
      </c>
      <c r="I1200" s="444">
        <f t="shared" ca="1" si="105"/>
        <v>-114821680.77596237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-478423.66989984323</v>
      </c>
      <c r="L1200" s="444">
        <f t="shared" ca="1" si="104"/>
        <v>-115300104.4458622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25">
      <c r="G1201" s="459"/>
      <c r="H1201" s="459">
        <v>1194</v>
      </c>
      <c r="I1201" s="444">
        <f t="shared" ca="1" si="105"/>
        <v>-115300104.4458622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-480417.10185775917</v>
      </c>
      <c r="L1201" s="444">
        <f t="shared" ca="1" si="104"/>
        <v>-115780521.54771997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25">
      <c r="G1202" s="459"/>
      <c r="H1202" s="459">
        <v>1195</v>
      </c>
      <c r="I1202" s="444">
        <f t="shared" ca="1" si="105"/>
        <v>-115780521.54771997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-482418.83978216653</v>
      </c>
      <c r="L1202" s="444">
        <f t="shared" ca="1" si="104"/>
        <v>-116262940.38750213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25">
      <c r="G1203" s="459"/>
      <c r="H1203" s="459">
        <v>1196</v>
      </c>
      <c r="I1203" s="444">
        <f t="shared" ca="1" si="105"/>
        <v>-116262940.38750213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-484428.91828125896</v>
      </c>
      <c r="L1203" s="444">
        <f t="shared" ca="1" si="104"/>
        <v>-116747369.30578339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25">
      <c r="G1204" s="459"/>
      <c r="H1204" s="459">
        <v>1197</v>
      </c>
      <c r="I1204" s="444">
        <f t="shared" ca="1" si="105"/>
        <v>-116747369.30578339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-486447.37210743077</v>
      </c>
      <c r="L1204" s="444">
        <f t="shared" ca="1" si="104"/>
        <v>-117233816.67789082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25">
      <c r="G1205" s="459"/>
      <c r="H1205" s="459">
        <v>1198</v>
      </c>
      <c r="I1205" s="444">
        <f t="shared" ca="1" si="105"/>
        <v>-117233816.67789082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-488474.23615787836</v>
      </c>
      <c r="L1205" s="444">
        <f t="shared" ca="1" si="104"/>
        <v>-117722290.9140487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25">
      <c r="G1206" s="459"/>
      <c r="H1206" s="459">
        <v>1199</v>
      </c>
      <c r="I1206" s="444">
        <f t="shared" ca="1" si="105"/>
        <v>-117722290.9140487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-490509.5454752029</v>
      </c>
      <c r="L1206" s="444">
        <f t="shared" ca="1" si="104"/>
        <v>-118212800.4595239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25">
      <c r="G1207" s="459"/>
      <c r="H1207" s="459">
        <v>1200</v>
      </c>
      <c r="I1207" s="444">
        <f t="shared" ca="1" si="105"/>
        <v>-118212800.4595239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-492553.33524801617</v>
      </c>
      <c r="L1207" s="444">
        <f t="shared" ca="1" si="104"/>
        <v>-118705353.79477192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25">
      <c r="G1208" s="459"/>
      <c r="H1208" s="459">
        <v>1201</v>
      </c>
      <c r="I1208" s="444">
        <f t="shared" ca="1" si="105"/>
        <v>-118705353.79477192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-494605.64081154967</v>
      </c>
      <c r="L1208" s="444">
        <f t="shared" ca="1" si="104"/>
        <v>-119199959.43558347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25">
      <c r="G1209" s="459"/>
      <c r="H1209" s="459">
        <v>1202</v>
      </c>
      <c r="I1209" s="444">
        <f t="shared" ca="1" si="105"/>
        <v>-119199959.43558347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-496666.49764826446</v>
      </c>
      <c r="L1209" s="444">
        <f t="shared" ca="1" si="104"/>
        <v>-119696625.93323174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25">
      <c r="G1210" s="459"/>
      <c r="H1210" s="459">
        <v>1203</v>
      </c>
      <c r="I1210" s="444">
        <f t="shared" ca="1" si="105"/>
        <v>-119696625.93323174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-498735.94138846558</v>
      </c>
      <c r="L1210" s="444">
        <f t="shared" ca="1" si="104"/>
        <v>-120195361.87462021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25">
      <c r="G1211" s="459"/>
      <c r="H1211" s="459">
        <v>1204</v>
      </c>
      <c r="I1211" s="444">
        <f t="shared" ca="1" si="105"/>
        <v>-120195361.87462021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-500814.00781091762</v>
      </c>
      <c r="L1211" s="444">
        <f t="shared" ca="1" si="104"/>
        <v>-120696175.88243113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25">
      <c r="G1212" s="459"/>
      <c r="H1212" s="459">
        <v>1205</v>
      </c>
      <c r="I1212" s="444">
        <f t="shared" ca="1" si="105"/>
        <v>-120696175.88243113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-502900.73284346302</v>
      </c>
      <c r="L1212" s="444">
        <f t="shared" ca="1" si="104"/>
        <v>-121199076.61527459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25">
      <c r="G1213" s="459"/>
      <c r="H1213" s="459">
        <v>1206</v>
      </c>
      <c r="I1213" s="444">
        <f t="shared" ca="1" si="105"/>
        <v>-121199076.61527459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-504996.15256364411</v>
      </c>
      <c r="L1213" s="444">
        <f t="shared" ca="1" si="104"/>
        <v>-121704072.76783824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25">
      <c r="G1214" s="459"/>
      <c r="H1214" s="459">
        <v>1207</v>
      </c>
      <c r="I1214" s="444">
        <f t="shared" ca="1" si="105"/>
        <v>-121704072.76783824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-507100.30319932598</v>
      </c>
      <c r="L1214" s="444">
        <f t="shared" ca="1" si="104"/>
        <v>-122211173.07103756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25">
      <c r="G1215" s="459"/>
      <c r="H1215" s="459">
        <v>1208</v>
      </c>
      <c r="I1215" s="444">
        <f t="shared" ca="1" si="105"/>
        <v>-122211173.07103756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-509213.22112932324</v>
      </c>
      <c r="L1215" s="444">
        <f t="shared" ca="1" si="104"/>
        <v>-122720386.29216689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25">
      <c r="G1216" s="459"/>
      <c r="H1216" s="459">
        <v>1209</v>
      </c>
      <c r="I1216" s="444">
        <f t="shared" ca="1" si="105"/>
        <v>-122720386.29216689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-511334.94288402871</v>
      </c>
      <c r="L1216" s="444">
        <f t="shared" ca="1" si="104"/>
        <v>-123231721.23505092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25">
      <c r="G1217" s="459"/>
      <c r="H1217" s="459">
        <v>1210</v>
      </c>
      <c r="I1217" s="444">
        <f t="shared" ca="1" si="105"/>
        <v>-123231721.23505092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-513465.50514604553</v>
      </c>
      <c r="L1217" s="444">
        <f t="shared" ca="1" si="104"/>
        <v>-123745186.74019696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25">
      <c r="G1218" s="459"/>
      <c r="H1218" s="459">
        <v>1211</v>
      </c>
      <c r="I1218" s="444">
        <f t="shared" ca="1" si="105"/>
        <v>-123745186.74019696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-515604.94475082064</v>
      </c>
      <c r="L1218" s="444">
        <f t="shared" ca="1" si="104"/>
        <v>-124260791.68494777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25">
      <c r="G1219" s="459"/>
      <c r="H1219" s="459">
        <v>1212</v>
      </c>
      <c r="I1219" s="444">
        <f t="shared" ca="1" si="105"/>
        <v>-124260791.68494777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-517753.29868728231</v>
      </c>
      <c r="L1219" s="444">
        <f t="shared" ca="1" si="104"/>
        <v>-124778544.98363505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5"/>
        <v>-124778544.98363505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-519910.60409847938</v>
      </c>
      <c r="L1220" s="444">
        <f t="shared" ca="1" si="104"/>
        <v>-125298455.58773354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5"/>
        <v>-125298455.58773354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-522076.89828222309</v>
      </c>
      <c r="L1221" s="444">
        <f t="shared" ca="1" si="104"/>
        <v>-125820532.48601577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5"/>
        <v>-125820532.48601577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-524252.21869173233</v>
      </c>
      <c r="L1222" s="444">
        <f t="shared" ca="1" si="104"/>
        <v>-126344784.7047075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5"/>
        <v>-126344784.7047075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-526436.60293628124</v>
      </c>
      <c r="L1223" s="444">
        <f t="shared" ca="1" si="104"/>
        <v>-126871221.30764379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5"/>
        <v>-126871221.30764379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-528630.08878184913</v>
      </c>
      <c r="L1224" s="444">
        <f t="shared" ca="1" si="104"/>
        <v>-127399851.39642563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5"/>
        <v>-127399851.39642563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-530832.71415177349</v>
      </c>
      <c r="L1225" s="444">
        <f t="shared" ca="1" si="104"/>
        <v>-127930684.1105774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5"/>
        <v>-127930684.1105774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-533044.51712740585</v>
      </c>
      <c r="L1226" s="444">
        <f t="shared" ca="1" si="104"/>
        <v>-128463728.62770481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5"/>
        <v>-128463728.62770481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-535265.53594877</v>
      </c>
      <c r="L1227" s="444">
        <f t="shared" ca="1" si="104"/>
        <v>-128998994.16365358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5"/>
        <v>-128998994.16365358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-537495.80901522329</v>
      </c>
      <c r="L1228" s="444">
        <f t="shared" ca="1" si="104"/>
        <v>-129536489.97266881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5"/>
        <v>-129536489.97266881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-539735.37488612009</v>
      </c>
      <c r="L1229" s="444">
        <f t="shared" ca="1" si="104"/>
        <v>-130076225.34755494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5"/>
        <v>-130076225.34755494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-541984.27228147886</v>
      </c>
      <c r="L1230" s="444">
        <f t="shared" ca="1" si="104"/>
        <v>-130618209.61983642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5"/>
        <v>-130618209.61983642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-544242.54008265177</v>
      </c>
      <c r="L1231" s="444">
        <f t="shared" ca="1" si="104"/>
        <v>-131162452.15991907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5"/>
        <v>-131162452.15991907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-546510.21733299608</v>
      </c>
      <c r="L1232" s="444">
        <f t="shared" ca="1" si="104"/>
        <v>-131708962.37725206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5"/>
        <v>-131708962.37725206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-548787.34323855012</v>
      </c>
      <c r="L1233" s="444">
        <f t="shared" ca="1" si="104"/>
        <v>-132257749.7204906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5"/>
        <v>-132257749.7204906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-551073.95716871088</v>
      </c>
      <c r="L1234" s="444">
        <f t="shared" ca="1" si="104"/>
        <v>-132808823.67765932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5"/>
        <v>-132808823.67765932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-553370.09865691385</v>
      </c>
      <c r="L1235" s="444">
        <f t="shared" ca="1" si="104"/>
        <v>-133362193.77631623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5"/>
        <v>-133362193.77631623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-555675.80740131764</v>
      </c>
      <c r="L1236" s="444">
        <f t="shared" ca="1" si="104"/>
        <v>-133917869.58371754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5"/>
        <v>-133917869.58371754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-557991.1232654897</v>
      </c>
      <c r="L1237" s="444">
        <f t="shared" ca="1" si="104"/>
        <v>-134475860.70698303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5"/>
        <v>-134475860.70698303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-560316.08627909597</v>
      </c>
      <c r="L1238" s="444">
        <f t="shared" ca="1" si="104"/>
        <v>-135036176.79326212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5"/>
        <v>-135036176.79326212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-562650.73663859221</v>
      </c>
      <c r="L1239" s="444">
        <f t="shared" ca="1" si="104"/>
        <v>-135598827.52990073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5"/>
        <v>-135598827.52990073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-564995.11470791965</v>
      </c>
      <c r="L1240" s="444">
        <f t="shared" ca="1" si="104"/>
        <v>-136163822.64460865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5"/>
        <v>-136163822.64460865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-567349.26101920265</v>
      </c>
      <c r="L1241" s="444">
        <f t="shared" ca="1" si="104"/>
        <v>-136731171.90562785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5"/>
        <v>-136731171.90562785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-569713.21627344936</v>
      </c>
      <c r="L1242" s="444">
        <f t="shared" ca="1" si="104"/>
        <v>-137300885.1219013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5"/>
        <v>-137300885.1219013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-572087.0213412554</v>
      </c>
      <c r="L1243" s="444">
        <f t="shared" ca="1" si="104"/>
        <v>-137872972.14324257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5"/>
        <v>-137872972.14324257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-574470.71726351068</v>
      </c>
      <c r="L1244" s="444">
        <f t="shared" ca="1" si="104"/>
        <v>-138447442.86050609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5"/>
        <v>-138447442.86050609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-576864.34525210864</v>
      </c>
      <c r="L1245" s="444">
        <f t="shared" ca="1" si="104"/>
        <v>-139024307.20575818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5"/>
        <v>-139024307.20575818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-579267.94669065904</v>
      </c>
      <c r="L1246" s="444">
        <f t="shared" ca="1" si="104"/>
        <v>-139603575.15244883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5"/>
        <v>-139603575.15244883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-581681.56313520344</v>
      </c>
      <c r="L1247" s="444">
        <f t="shared" ca="1" si="104"/>
        <v>-140185256.71558404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5"/>
        <v>-140185256.71558404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-584105.23631493351</v>
      </c>
      <c r="L1248" s="444">
        <f t="shared" ca="1" si="104"/>
        <v>-140769361.95189896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5"/>
        <v>-140769361.95189896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-586539.00813291233</v>
      </c>
      <c r="L1249" s="444">
        <f t="shared" ca="1" si="104"/>
        <v>-141355900.96003187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5"/>
        <v>-141355900.96003187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-588982.92066679941</v>
      </c>
      <c r="L1250" s="444">
        <f t="shared" ca="1" si="104"/>
        <v>-141944883.88069868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5"/>
        <v>-141944883.88069868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-591437.01616957784</v>
      </c>
      <c r="L1251" s="444">
        <f t="shared" ca="1" si="104"/>
        <v>-142536320.89686826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5"/>
        <v>-142536320.89686826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-593901.33707028441</v>
      </c>
      <c r="L1252" s="444">
        <f t="shared" ca="1" si="104"/>
        <v>-143130222.23393854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5"/>
        <v>-143130222.23393854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-596375.92597474391</v>
      </c>
      <c r="L1253" s="444">
        <f t="shared" ca="1" si="104"/>
        <v>-143726598.1599133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5"/>
        <v>-143726598.1599133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-598860.82566630538</v>
      </c>
      <c r="L1254" s="444">
        <f t="shared" ca="1" si="104"/>
        <v>-144325458.98557961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5"/>
        <v>-144325458.98557961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-601356.07910658175</v>
      </c>
      <c r="L1255" s="444">
        <f t="shared" ca="1" si="104"/>
        <v>-144926815.06468618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5"/>
        <v>-144926815.06468618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-603861.72943619243</v>
      </c>
      <c r="L1256" s="444">
        <f t="shared" ca="1" si="104"/>
        <v>-145530676.79412237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5"/>
        <v>-145530676.79412237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-606377.81997550989</v>
      </c>
      <c r="L1257" s="444">
        <f t="shared" ca="1" si="104"/>
        <v>-146137054.61409786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5"/>
        <v>-146137054.61409786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-608904.39422540774</v>
      </c>
      <c r="L1258" s="444">
        <f t="shared" ca="1" si="104"/>
        <v>-146745959.00832328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5"/>
        <v>-146745959.00832328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-611441.49586801371</v>
      </c>
      <c r="L1259" s="444">
        <f t="shared" ca="1" si="104"/>
        <v>-147357400.50419131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5"/>
        <v>-147357400.50419131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-613989.16876746377</v>
      </c>
      <c r="L1260" s="444">
        <f t="shared" ca="1" si="104"/>
        <v>-147971389.67295876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5"/>
        <v>-147971389.67295876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-616547.45697066153</v>
      </c>
      <c r="L1261" s="444">
        <f t="shared" ca="1" si="104"/>
        <v>-148587937.12992942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5"/>
        <v>-148587937.12992942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-619116.40470803925</v>
      </c>
      <c r="L1262" s="444">
        <f t="shared" ca="1" si="104"/>
        <v>-149207053.53463745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5"/>
        <v>-149207053.53463745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-621696.05639432266</v>
      </c>
      <c r="L1263" s="444">
        <f t="shared" ca="1" si="104"/>
        <v>-149828749.59103176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5"/>
        <v>-149828749.59103176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-624286.45662929898</v>
      </c>
      <c r="L1264" s="444">
        <f t="shared" ca="1" si="104"/>
        <v>-150453036.04766107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5"/>
        <v>-150453036.04766107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-626887.6501985878</v>
      </c>
      <c r="L1265" s="444">
        <f t="shared" ca="1" si="104"/>
        <v>-151079923.69785964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5"/>
        <v>-151079923.69785964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-629499.68207441515</v>
      </c>
      <c r="L1266" s="444">
        <f t="shared" ca="1" si="104"/>
        <v>-151709423.37993407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5"/>
        <v>-151709423.37993407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-632122.59741639195</v>
      </c>
      <c r="L1267" s="444">
        <f t="shared" ca="1" si="104"/>
        <v>-152341545.97735047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5"/>
        <v>-152341545.97735047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-634756.44157229364</v>
      </c>
      <c r="L1268" s="444">
        <f t="shared" ca="1" si="104"/>
        <v>-152976302.41892278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5"/>
        <v>-152976302.41892278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-637401.26007884496</v>
      </c>
      <c r="L1269" s="444">
        <f t="shared" ca="1" si="104"/>
        <v>-153613703.67900163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5"/>
        <v>-153613703.67900163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-640057.09866250679</v>
      </c>
      <c r="L1270" s="444">
        <f t="shared" ca="1" si="104"/>
        <v>-154253760.77766412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5"/>
        <v>-154253760.77766412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-642724.00324026716</v>
      </c>
      <c r="L1271" s="444">
        <f t="shared" ca="1" si="104"/>
        <v>-154896484.78090438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5"/>
        <v>-154896484.78090438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-645402.01992043492</v>
      </c>
      <c r="L1272" s="444">
        <f t="shared" ca="1" si="104"/>
        <v>-155541886.80082482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5"/>
        <v>-155541886.80082482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-648091.19500343676</v>
      </c>
      <c r="L1273" s="444">
        <f t="shared" ca="1" si="104"/>
        <v>-156189977.99582827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5"/>
        <v>-156189977.99582827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-650791.57498261775</v>
      </c>
      <c r="L1274" s="444">
        <f t="shared" ca="1" si="104"/>
        <v>-156840769.57081088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5"/>
        <v>-156840769.57081088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-653503.20654504537</v>
      </c>
      <c r="L1275" s="444">
        <f t="shared" ca="1" si="104"/>
        <v>-157494272.77735594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5"/>
        <v>-157494272.77735594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-656226.13657231641</v>
      </c>
      <c r="L1276" s="444">
        <f t="shared" ca="1" si="104"/>
        <v>-158150498.91392827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5"/>
        <v>-158150498.91392827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-658960.41214136779</v>
      </c>
      <c r="L1277" s="444">
        <f t="shared" ca="1" si="104"/>
        <v>-158809459.32606965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5"/>
        <v>-158809459.32606965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-661706.08052529022</v>
      </c>
      <c r="L1278" s="444">
        <f t="shared" ca="1" si="104"/>
        <v>-159471165.40659493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5"/>
        <v>-159471165.40659493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-664463.1891941455</v>
      </c>
      <c r="L1279" s="444">
        <f t="shared" ca="1" si="104"/>
        <v>-160135628.59578907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5"/>
        <v>-160135628.59578907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-667231.78581578785</v>
      </c>
      <c r="L1280" s="444">
        <f t="shared" ca="1" si="104"/>
        <v>-160802860.38160485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5"/>
        <v>-160802860.38160485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-670011.91825668688</v>
      </c>
      <c r="L1281" s="444">
        <f t="shared" ca="1" si="104"/>
        <v>-161472872.29986155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5"/>
        <v>-161472872.29986155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-672803.63458275644</v>
      </c>
      <c r="L1282" s="444">
        <f t="shared" ca="1" si="104"/>
        <v>-162145675.93444431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5"/>
        <v>-162145675.93444431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-675606.98306018463</v>
      </c>
      <c r="L1283" s="444">
        <f t="shared" ref="L1283:L1537" ca="1" si="109">I1283-J1283+K1283</f>
        <v>-162821282.91750449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10">L1283</f>
        <v>-162821282.91750449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-678422.0121562687</v>
      </c>
      <c r="L1284" s="444">
        <f t="shared" ca="1" si="109"/>
        <v>-163499704.92966077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10"/>
        <v>-163499704.92966077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-681248.77054025314</v>
      </c>
      <c r="L1285" s="444">
        <f t="shared" ca="1" si="109"/>
        <v>-164180953.70020103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10"/>
        <v>-164180953.70020103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-684087.30708417099</v>
      </c>
      <c r="L1286" s="444">
        <f t="shared" ca="1" si="109"/>
        <v>-164865041.00728521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10"/>
        <v>-164865041.00728521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-686937.67086368834</v>
      </c>
      <c r="L1287" s="444">
        <f t="shared" ca="1" si="109"/>
        <v>-165551978.6781489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10"/>
        <v>-165551978.6781489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-689799.91115895368</v>
      </c>
      <c r="L1288" s="444">
        <f t="shared" ca="1" si="109"/>
        <v>-166241778.58930784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10"/>
        <v>-166241778.58930784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-692674.07745544938</v>
      </c>
      <c r="L1289" s="444">
        <f t="shared" ca="1" si="109"/>
        <v>-166934452.66676331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10"/>
        <v>-166934452.66676331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-695560.21944484708</v>
      </c>
      <c r="L1290" s="444">
        <f t="shared" ca="1" si="109"/>
        <v>-167630012.88620815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10"/>
        <v>-167630012.88620815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-698458.38702586724</v>
      </c>
      <c r="L1291" s="444">
        <f t="shared" ca="1" si="109"/>
        <v>-168328471.27323401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10"/>
        <v>-168328471.27323401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-701368.63030514168</v>
      </c>
      <c r="L1292" s="444">
        <f t="shared" ca="1" si="109"/>
        <v>-169029839.90353915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10"/>
        <v>-169029839.90353915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-704290.99959807983</v>
      </c>
      <c r="L1293" s="444">
        <f t="shared" ca="1" si="109"/>
        <v>-169734130.90313724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10"/>
        <v>-169734130.90313724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-707225.54542973847</v>
      </c>
      <c r="L1294" s="444">
        <f t="shared" ca="1" si="109"/>
        <v>-170441356.44856697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10"/>
        <v>-170441356.44856697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-710172.31853569567</v>
      </c>
      <c r="L1295" s="444">
        <f t="shared" ca="1" si="109"/>
        <v>-171151528.76710266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10"/>
        <v>-171151528.76710266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-713131.36986292771</v>
      </c>
      <c r="L1296" s="444">
        <f t="shared" ca="1" si="109"/>
        <v>-171864660.13696557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10"/>
        <v>-171864660.13696557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-716102.75057068991</v>
      </c>
      <c r="L1297" s="444">
        <f t="shared" ca="1" si="109"/>
        <v>-172580762.88753626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10"/>
        <v>-172580762.88753626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-719086.51203140104</v>
      </c>
      <c r="L1298" s="444">
        <f t="shared" ca="1" si="109"/>
        <v>-173299849.39956766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10"/>
        <v>-173299849.39956766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-722082.7058315319</v>
      </c>
      <c r="L1299" s="444">
        <f t="shared" ca="1" si="109"/>
        <v>-174021932.10539919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10"/>
        <v>-174021932.10539919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-725091.3837724966</v>
      </c>
      <c r="L1300" s="444">
        <f t="shared" ca="1" si="109"/>
        <v>-174747023.48917168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10"/>
        <v>-174747023.48917168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-728112.59787154873</v>
      </c>
      <c r="L1301" s="444">
        <f t="shared" ca="1" si="109"/>
        <v>-175475136.08704323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10"/>
        <v>-175475136.08704323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-731146.40036268008</v>
      </c>
      <c r="L1302" s="444">
        <f t="shared" ca="1" si="109"/>
        <v>-176206282.4874059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10"/>
        <v>-176206282.4874059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-734192.84369752451</v>
      </c>
      <c r="L1303" s="444">
        <f t="shared" ca="1" si="109"/>
        <v>-176940475.33110341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10"/>
        <v>-176940475.33110341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-737251.98054626421</v>
      </c>
      <c r="L1304" s="444">
        <f t="shared" ca="1" si="109"/>
        <v>-177677727.31164968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10"/>
        <v>-177677727.31164968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-740323.86379854032</v>
      </c>
      <c r="L1305" s="444">
        <f t="shared" ca="1" si="109"/>
        <v>-178418051.17544821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10"/>
        <v>-178418051.17544821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-743408.54656436748</v>
      </c>
      <c r="L1306" s="444">
        <f t="shared" ca="1" si="109"/>
        <v>-179161459.72201258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10"/>
        <v>-179161459.72201258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-746506.08217505238</v>
      </c>
      <c r="L1307" s="444">
        <f t="shared" ca="1" si="109"/>
        <v>-179907965.80418763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10"/>
        <v>-179907965.80418763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-749616.52418411511</v>
      </c>
      <c r="L1308" s="444">
        <f t="shared" ca="1" si="109"/>
        <v>-180657582.32837173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10"/>
        <v>-180657582.32837173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-752739.92636821559</v>
      </c>
      <c r="L1309" s="444">
        <f t="shared" ca="1" si="109"/>
        <v>-181410322.25473994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10"/>
        <v>-181410322.25473994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-755876.34272808302</v>
      </c>
      <c r="L1310" s="444">
        <f t="shared" ca="1" si="109"/>
        <v>-182166198.59746802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10"/>
        <v>-182166198.59746802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-759025.82748945011</v>
      </c>
      <c r="L1311" s="444">
        <f t="shared" ca="1" si="109"/>
        <v>-182925224.42495745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10"/>
        <v>-182925224.42495745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-762188.43510398944</v>
      </c>
      <c r="L1312" s="444">
        <f t="shared" ca="1" si="109"/>
        <v>-183687412.86006144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10"/>
        <v>-183687412.86006144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-765364.22025025601</v>
      </c>
      <c r="L1313" s="444">
        <f t="shared" ca="1" si="109"/>
        <v>-184452777.08031169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10"/>
        <v>-184452777.08031169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-768553.23783463205</v>
      </c>
      <c r="L1314" s="444">
        <f t="shared" ca="1" si="109"/>
        <v>-185221330.31814632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10"/>
        <v>-185221330.31814632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-771755.54299227637</v>
      </c>
      <c r="L1315" s="444">
        <f t="shared" ca="1" si="109"/>
        <v>-185993085.86113858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10"/>
        <v>-185993085.86113858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-774971.19108807738</v>
      </c>
      <c r="L1316" s="444">
        <f t="shared" ca="1" si="109"/>
        <v>-186768057.05222666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10"/>
        <v>-186768057.05222666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-778200.23771761113</v>
      </c>
      <c r="L1317" s="444">
        <f t="shared" ca="1" si="109"/>
        <v>-187546257.28994426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10"/>
        <v>-187546257.28994426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-781442.7387081011</v>
      </c>
      <c r="L1318" s="444">
        <f t="shared" ca="1" si="109"/>
        <v>-188327700.02865237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10"/>
        <v>-188327700.02865237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-784698.75011938484</v>
      </c>
      <c r="L1319" s="444">
        <f t="shared" ca="1" si="109"/>
        <v>-189112398.77877176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10"/>
        <v>-189112398.77877176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-787968.32824488229</v>
      </c>
      <c r="L1320" s="444">
        <f t="shared" ca="1" si="109"/>
        <v>-189900367.10701665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10"/>
        <v>-189900367.10701665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-791251.52961256937</v>
      </c>
      <c r="L1321" s="444">
        <f t="shared" ca="1" si="109"/>
        <v>-190691618.63662922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10"/>
        <v>-190691618.63662922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-794548.41098595504</v>
      </c>
      <c r="L1322" s="444">
        <f t="shared" ca="1" si="109"/>
        <v>-191486167.04761517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10"/>
        <v>-191486167.04761517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-797859.02936506318</v>
      </c>
      <c r="L1323" s="444">
        <f t="shared" ca="1" si="109"/>
        <v>-192284026.07698023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10"/>
        <v>-192284026.07698023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-801183.44198741764</v>
      </c>
      <c r="L1324" s="444">
        <f t="shared" ca="1" si="109"/>
        <v>-193085209.51896766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10"/>
        <v>-193085209.51896766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-804521.70632903185</v>
      </c>
      <c r="L1325" s="444">
        <f t="shared" ca="1" si="109"/>
        <v>-193889731.22529668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10"/>
        <v>-193889731.22529668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-807873.88010540279</v>
      </c>
      <c r="L1326" s="444">
        <f t="shared" ca="1" si="109"/>
        <v>-194697605.10540208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10"/>
        <v>-194697605.10540208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-811240.02127250866</v>
      </c>
      <c r="L1327" s="444">
        <f t="shared" ca="1" si="109"/>
        <v>-195508845.12667459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10"/>
        <v>-195508845.12667459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-814620.18802781077</v>
      </c>
      <c r="L1328" s="444">
        <f t="shared" ca="1" si="109"/>
        <v>-196323465.31470239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10"/>
        <v>-196323465.31470239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-818014.43881125993</v>
      </c>
      <c r="L1329" s="444">
        <f t="shared" ca="1" si="109"/>
        <v>-197141479.75351366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10"/>
        <v>-197141479.75351366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-821422.83230630693</v>
      </c>
      <c r="L1330" s="444">
        <f t="shared" ca="1" si="109"/>
        <v>-197962902.58581996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10"/>
        <v>-197962902.58581996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-824845.42744091654</v>
      </c>
      <c r="L1331" s="444">
        <f t="shared" ca="1" si="109"/>
        <v>-198787748.01326087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10"/>
        <v>-198787748.01326087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-828282.28338858695</v>
      </c>
      <c r="L1332" s="444">
        <f t="shared" ca="1" si="109"/>
        <v>-199616030.29664946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10"/>
        <v>-199616030.29664946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-831733.4595693727</v>
      </c>
      <c r="L1333" s="444">
        <f t="shared" ca="1" si="109"/>
        <v>-200447763.75621882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10"/>
        <v>-200447763.75621882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-835199.01565091172</v>
      </c>
      <c r="L1334" s="444">
        <f t="shared" ca="1" si="109"/>
        <v>-201282962.77186972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10"/>
        <v>-201282962.77186972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-838679.01154945721</v>
      </c>
      <c r="L1335" s="444">
        <f t="shared" ca="1" si="109"/>
        <v>-202121641.78341916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10"/>
        <v>-202121641.78341916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-842173.50743091316</v>
      </c>
      <c r="L1336" s="444">
        <f t="shared" ca="1" si="109"/>
        <v>-202963815.29085007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10"/>
        <v>-202963815.29085007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-845682.56371187523</v>
      </c>
      <c r="L1337" s="444">
        <f t="shared" ca="1" si="109"/>
        <v>-203809497.85456195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10"/>
        <v>-203809497.85456195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-849206.24106067477</v>
      </c>
      <c r="L1338" s="444">
        <f t="shared" ca="1" si="109"/>
        <v>-204658704.09562263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10"/>
        <v>-204658704.09562263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-852744.60039842757</v>
      </c>
      <c r="L1339" s="444">
        <f t="shared" ca="1" si="109"/>
        <v>-205511448.69602105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10"/>
        <v>-205511448.69602105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-856297.70290008769</v>
      </c>
      <c r="L1340" s="444">
        <f t="shared" ca="1" si="109"/>
        <v>-206367746.39892113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10"/>
        <v>-206367746.39892113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-859865.60999550472</v>
      </c>
      <c r="L1341" s="444">
        <f t="shared" ca="1" si="109"/>
        <v>-207227612.00891665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10"/>
        <v>-207227612.00891665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-863448.38337048597</v>
      </c>
      <c r="L1342" s="444">
        <f t="shared" ca="1" si="109"/>
        <v>-208091060.39228714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10"/>
        <v>-208091060.39228714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-867046.08496786305</v>
      </c>
      <c r="L1343" s="444">
        <f t="shared" ca="1" si="109"/>
        <v>-208958106.47725499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10"/>
        <v>-208958106.47725499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-870658.77698856243</v>
      </c>
      <c r="L1344" s="444">
        <f t="shared" ca="1" si="109"/>
        <v>-209828765.25424355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10"/>
        <v>-209828765.25424355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-874286.52189268149</v>
      </c>
      <c r="L1345" s="444">
        <f t="shared" ca="1" si="109"/>
        <v>-210703051.77613622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10"/>
        <v>-210703051.77613622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-877929.38240056753</v>
      </c>
      <c r="L1346" s="444">
        <f t="shared" ca="1" si="109"/>
        <v>-211580981.15853679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10"/>
        <v>-211580981.15853679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-881587.42149390327</v>
      </c>
      <c r="L1347" s="444">
        <f t="shared" ca="1" si="109"/>
        <v>-212462568.58003071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10"/>
        <v>-212462568.58003071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-885260.70241679461</v>
      </c>
      <c r="L1348" s="444">
        <f t="shared" ca="1" si="109"/>
        <v>-213347829.28244752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10"/>
        <v>-213347829.28244752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-888949.28867686458</v>
      </c>
      <c r="L1349" s="444">
        <f t="shared" ca="1" si="109"/>
        <v>-214236778.57112437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10"/>
        <v>-214236778.57112437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-892653.24404635152</v>
      </c>
      <c r="L1350" s="444">
        <f t="shared" ca="1" si="109"/>
        <v>-215129431.81517074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10"/>
        <v>-215129431.81517074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-896372.63256321126</v>
      </c>
      <c r="L1351" s="444">
        <f t="shared" ca="1" si="109"/>
        <v>-216025804.44773394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10"/>
        <v>-216025804.44773394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-900107.5185322247</v>
      </c>
      <c r="L1352" s="444">
        <f t="shared" ca="1" si="109"/>
        <v>-216925911.96626616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10"/>
        <v>-216925911.96626616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-903857.96652610891</v>
      </c>
      <c r="L1353" s="444">
        <f t="shared" ca="1" si="109"/>
        <v>-217829769.93279228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10"/>
        <v>-217829769.93279228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-907624.04138663446</v>
      </c>
      <c r="L1354" s="444">
        <f t="shared" ca="1" si="109"/>
        <v>-218737393.97417891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10"/>
        <v>-218737393.97417891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-911405.80822574545</v>
      </c>
      <c r="L1355" s="444">
        <f t="shared" ca="1" si="109"/>
        <v>-219648799.78240466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10"/>
        <v>-219648799.78240466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-915203.33242668607</v>
      </c>
      <c r="L1356" s="444">
        <f t="shared" ca="1" si="109"/>
        <v>-220564003.11483136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10"/>
        <v>-220564003.11483136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-919016.67964513064</v>
      </c>
      <c r="L1357" s="444">
        <f t="shared" ca="1" si="109"/>
        <v>-221483019.79447648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10"/>
        <v>-221483019.79447648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-922845.91581031866</v>
      </c>
      <c r="L1358" s="444">
        <f t="shared" ca="1" si="109"/>
        <v>-222405865.7102868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10"/>
        <v>-222405865.7102868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-926691.1071261951</v>
      </c>
      <c r="L1359" s="444">
        <f t="shared" ca="1" si="109"/>
        <v>-223332556.817413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10"/>
        <v>-223332556.817413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-930552.32007255405</v>
      </c>
      <c r="L1360" s="444">
        <f t="shared" ca="1" si="109"/>
        <v>-224263109.13748556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10"/>
        <v>-224263109.13748556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-934429.62140618986</v>
      </c>
      <c r="L1361" s="444">
        <f t="shared" ca="1" si="109"/>
        <v>-225197538.75889176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10"/>
        <v>-225197538.75889176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-938323.07816204894</v>
      </c>
      <c r="L1362" s="444">
        <f t="shared" ca="1" si="109"/>
        <v>-226135861.83705381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10"/>
        <v>-226135861.83705381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-942232.75765439076</v>
      </c>
      <c r="L1363" s="444">
        <f t="shared" ca="1" si="109"/>
        <v>-227078094.5947082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10"/>
        <v>-227078094.5947082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-946158.72747795098</v>
      </c>
      <c r="L1364" s="444">
        <f t="shared" ca="1" si="109"/>
        <v>-228024253.32218614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10"/>
        <v>-228024253.32218614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-950101.05550910882</v>
      </c>
      <c r="L1365" s="444">
        <f t="shared" ca="1" si="109"/>
        <v>-228974354.37769526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10"/>
        <v>-228974354.37769526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-954059.80990706361</v>
      </c>
      <c r="L1366" s="444">
        <f t="shared" ca="1" si="109"/>
        <v>-229928414.18760231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10"/>
        <v>-229928414.18760231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-958035.05911500962</v>
      </c>
      <c r="L1367" s="444">
        <f t="shared" ca="1" si="109"/>
        <v>-230886449.24671733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10"/>
        <v>-230886449.24671733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-962026.8718613222</v>
      </c>
      <c r="L1368" s="444">
        <f t="shared" ca="1" si="109"/>
        <v>-231848476.11857864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10"/>
        <v>-231848476.11857864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-966035.31716074434</v>
      </c>
      <c r="L1369" s="444">
        <f t="shared" ca="1" si="109"/>
        <v>-232814511.4357394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10"/>
        <v>-232814511.4357394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-970060.46431558079</v>
      </c>
      <c r="L1370" s="444">
        <f t="shared" ca="1" si="109"/>
        <v>-233784571.90005499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10"/>
        <v>-233784571.90005499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-974102.38291689567</v>
      </c>
      <c r="L1371" s="444">
        <f t="shared" ca="1" si="109"/>
        <v>-234758674.28297189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10"/>
        <v>-234758674.28297189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-978161.14284571633</v>
      </c>
      <c r="L1372" s="444">
        <f t="shared" ca="1" si="109"/>
        <v>-235736835.42581761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10"/>
        <v>-235736835.42581761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-982236.81427424005</v>
      </c>
      <c r="L1373" s="444">
        <f t="shared" ca="1" si="109"/>
        <v>-236719072.24009186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10"/>
        <v>-236719072.24009186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-986329.46766704938</v>
      </c>
      <c r="L1374" s="444">
        <f t="shared" ca="1" si="109"/>
        <v>-237705401.7077589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10"/>
        <v>-237705401.7077589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-990439.17378232873</v>
      </c>
      <c r="L1375" s="444">
        <f t="shared" ca="1" si="109"/>
        <v>-238695840.88154122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10"/>
        <v>-238695840.88154122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-994566.00367308839</v>
      </c>
      <c r="L1376" s="444">
        <f t="shared" ca="1" si="109"/>
        <v>-239690406.8852143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10"/>
        <v>-239690406.8852143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-998710.02868839295</v>
      </c>
      <c r="L1377" s="444">
        <f t="shared" ca="1" si="109"/>
        <v>-240689116.9139027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10"/>
        <v>-240689116.9139027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-1002871.3204745946</v>
      </c>
      <c r="L1378" s="444">
        <f t="shared" ca="1" si="109"/>
        <v>-241691988.23437729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10"/>
        <v>-241691988.23437729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-1007049.950976572</v>
      </c>
      <c r="L1379" s="444">
        <f t="shared" ca="1" si="109"/>
        <v>-242699038.18535388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10"/>
        <v>-242699038.18535388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-1011245.9924389744</v>
      </c>
      <c r="L1380" s="444">
        <f t="shared" ca="1" si="109"/>
        <v>-243710284.17779285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10"/>
        <v>-243710284.17779285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-1015459.5174074701</v>
      </c>
      <c r="L1381" s="444">
        <f t="shared" ca="1" si="109"/>
        <v>-244725743.69520032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10"/>
        <v>-244725743.69520032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-1019690.5987300014</v>
      </c>
      <c r="L1382" s="444">
        <f t="shared" ca="1" si="109"/>
        <v>-245745434.29393032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10"/>
        <v>-245745434.29393032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-1023939.309558043</v>
      </c>
      <c r="L1383" s="444">
        <f t="shared" ca="1" si="109"/>
        <v>-246769373.60348836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10"/>
        <v>-246769373.60348836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-1028205.7233478682</v>
      </c>
      <c r="L1384" s="444">
        <f t="shared" ca="1" si="109"/>
        <v>-247797579.32683623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10"/>
        <v>-247797579.32683623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-1032489.9138618174</v>
      </c>
      <c r="L1385" s="444">
        <f t="shared" ca="1" si="109"/>
        <v>-248830069.24069804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10"/>
        <v>-248830069.24069804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-1036791.9551695753</v>
      </c>
      <c r="L1386" s="444">
        <f t="shared" ca="1" si="109"/>
        <v>-249866861.19586763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10"/>
        <v>-249866861.19586763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-1041111.9216494485</v>
      </c>
      <c r="L1387" s="444">
        <f t="shared" ca="1" si="109"/>
        <v>-250907973.11751708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10"/>
        <v>-250907973.11751708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-1045449.8879896546</v>
      </c>
      <c r="L1388" s="444">
        <f t="shared" ca="1" si="109"/>
        <v>-251953423.00550672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10"/>
        <v>-251953423.00550672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-1049805.9291896112</v>
      </c>
      <c r="L1389" s="444">
        <f t="shared" ca="1" si="109"/>
        <v>-253003228.93469635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10"/>
        <v>-253003228.93469635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-1054180.1205612347</v>
      </c>
      <c r="L1390" s="444">
        <f t="shared" ca="1" si="109"/>
        <v>-254057409.05525759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10"/>
        <v>-254057409.05525759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-1058572.53773024</v>
      </c>
      <c r="L1391" s="444">
        <f t="shared" ca="1" si="109"/>
        <v>-255115981.59298784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10"/>
        <v>-255115981.59298784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-1062983.2566374494</v>
      </c>
      <c r="L1392" s="444">
        <f t="shared" ca="1" si="109"/>
        <v>-256178964.84962529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10"/>
        <v>-256178964.84962529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-1067412.3535401053</v>
      </c>
      <c r="L1393" s="444">
        <f t="shared" ca="1" si="109"/>
        <v>-257246377.20316538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10"/>
        <v>-257246377.20316538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-1071859.9050131892</v>
      </c>
      <c r="L1394" s="444">
        <f t="shared" ca="1" si="109"/>
        <v>-258318237.10817859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10"/>
        <v>-258318237.10817859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-1076325.9879507441</v>
      </c>
      <c r="L1395" s="444">
        <f t="shared" ca="1" si="109"/>
        <v>-259394563.09612933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10"/>
        <v>-259394563.09612933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-1080810.6795672057</v>
      </c>
      <c r="L1396" s="444">
        <f t="shared" ca="1" si="109"/>
        <v>-260475373.77569655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10"/>
        <v>-260475373.77569655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-1085314.0573987355</v>
      </c>
      <c r="L1397" s="444">
        <f t="shared" ca="1" si="109"/>
        <v>-261560687.83309528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10"/>
        <v>-261560687.83309528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-1089836.1993045635</v>
      </c>
      <c r="L1398" s="444">
        <f t="shared" ca="1" si="109"/>
        <v>-262650524.03239983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10"/>
        <v>-262650524.03239983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-1094377.1834683325</v>
      </c>
      <c r="L1399" s="444">
        <f t="shared" ca="1" si="109"/>
        <v>-263744901.21586818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10"/>
        <v>-263744901.21586818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-1098937.0883994505</v>
      </c>
      <c r="L1400" s="444">
        <f t="shared" ca="1" si="109"/>
        <v>-264843838.30426762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10"/>
        <v>-264843838.30426762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-1103515.9929344484</v>
      </c>
      <c r="L1401" s="444">
        <f t="shared" ca="1" si="109"/>
        <v>-265947354.29720205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10"/>
        <v>-265947354.29720205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-1108113.9762383418</v>
      </c>
      <c r="L1402" s="444">
        <f t="shared" ca="1" si="109"/>
        <v>-267055468.27344039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10"/>
        <v>-267055468.27344039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-1112731.1178060016</v>
      </c>
      <c r="L1403" s="444">
        <f t="shared" ca="1" si="109"/>
        <v>-268168199.39124638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10"/>
        <v>-268168199.39124638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-1117367.4974635267</v>
      </c>
      <c r="L1404" s="444">
        <f t="shared" ca="1" si="109"/>
        <v>-269285566.8887099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10"/>
        <v>-269285566.8887099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-1122023.1953696245</v>
      </c>
      <c r="L1405" s="444">
        <f t="shared" ca="1" si="109"/>
        <v>-270407590.0840795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10"/>
        <v>-270407590.0840795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-1126698.2920169979</v>
      </c>
      <c r="L1406" s="444">
        <f t="shared" ca="1" si="109"/>
        <v>-271534288.37609649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10"/>
        <v>-271534288.37609649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-1131392.8682337354</v>
      </c>
      <c r="L1407" s="444">
        <f t="shared" ca="1" si="109"/>
        <v>-272665681.24433023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10"/>
        <v>-272665681.24433023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-1136107.0051847093</v>
      </c>
      <c r="L1408" s="444">
        <f t="shared" ca="1" si="109"/>
        <v>-273801788.24951494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10"/>
        <v>-273801788.24951494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-1140840.7843729788</v>
      </c>
      <c r="L1409" s="444">
        <f t="shared" ca="1" si="109"/>
        <v>-274942629.03388792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10"/>
        <v>-274942629.03388792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-1145594.2876411998</v>
      </c>
      <c r="L1410" s="444">
        <f t="shared" ca="1" si="109"/>
        <v>-276088223.32152915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10"/>
        <v>-276088223.32152915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-1150367.5971730382</v>
      </c>
      <c r="L1411" s="444">
        <f t="shared" ca="1" si="109"/>
        <v>-277238590.91870219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10"/>
        <v>-277238590.91870219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-1155160.7954945925</v>
      </c>
      <c r="L1412" s="444">
        <f t="shared" ca="1" si="109"/>
        <v>-278393751.7141968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10"/>
        <v>-278393751.7141968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-1159973.96547582</v>
      </c>
      <c r="L1413" s="444">
        <f t="shared" ca="1" si="109"/>
        <v>-279553725.6796726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10"/>
        <v>-279553725.6796726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-1164807.1903319692</v>
      </c>
      <c r="L1414" s="444">
        <f t="shared" ca="1" si="109"/>
        <v>-280718532.87000459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10"/>
        <v>-280718532.87000459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-1169660.553625019</v>
      </c>
      <c r="L1415" s="444">
        <f t="shared" ca="1" si="109"/>
        <v>-281888193.42362964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10"/>
        <v>-281888193.42362964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-1174534.1392651235</v>
      </c>
      <c r="L1416" s="444">
        <f t="shared" ca="1" si="109"/>
        <v>-283062727.56289476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10"/>
        <v>-283062727.56289476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-1179428.0315120616</v>
      </c>
      <c r="L1417" s="444">
        <f t="shared" ca="1" si="109"/>
        <v>-284242155.59440684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10"/>
        <v>-284242155.59440684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-1184342.3149766952</v>
      </c>
      <c r="L1418" s="444">
        <f t="shared" ca="1" si="109"/>
        <v>-285426497.90938354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10"/>
        <v>-285426497.90938354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-1189277.0746224313</v>
      </c>
      <c r="L1419" s="444">
        <f t="shared" ca="1" si="109"/>
        <v>-286615774.98400599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10"/>
        <v>-286615774.98400599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-1194232.3957666915</v>
      </c>
      <c r="L1420" s="444">
        <f t="shared" ca="1" si="109"/>
        <v>-287810007.37977266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10"/>
        <v>-287810007.37977266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-1199208.364082386</v>
      </c>
      <c r="L1421" s="444">
        <f t="shared" ca="1" si="109"/>
        <v>-289009215.74385506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10"/>
        <v>-289009215.74385506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-1204205.0655993961</v>
      </c>
      <c r="L1422" s="444">
        <f t="shared" ca="1" si="109"/>
        <v>-290213420.80945444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10"/>
        <v>-290213420.80945444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-1209222.5867060602</v>
      </c>
      <c r="L1423" s="444">
        <f t="shared" ca="1" si="109"/>
        <v>-291422643.39616048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10"/>
        <v>-291422643.39616048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-1214261.0141506686</v>
      </c>
      <c r="L1424" s="444">
        <f t="shared" ca="1" si="109"/>
        <v>-292636904.41031116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10"/>
        <v>-292636904.41031116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-1219320.4350429631</v>
      </c>
      <c r="L1425" s="444">
        <f t="shared" ca="1" si="109"/>
        <v>-293856224.84535414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10"/>
        <v>-293856224.84535414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-1224400.9368556421</v>
      </c>
      <c r="L1426" s="444">
        <f t="shared" ca="1" si="109"/>
        <v>-295080625.78220975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10"/>
        <v>-295080625.78220975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-1229502.6074258739</v>
      </c>
      <c r="L1427" s="444">
        <f t="shared" ca="1" si="109"/>
        <v>-296310128.38963562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10"/>
        <v>-296310128.38963562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-1234625.5349568152</v>
      </c>
      <c r="L1428" s="444">
        <f t="shared" ca="1" si="109"/>
        <v>-297544753.92459244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10"/>
        <v>-297544753.92459244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-1239769.8080191351</v>
      </c>
      <c r="L1429" s="444">
        <f t="shared" ca="1" si="109"/>
        <v>-298784523.7326116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10"/>
        <v>-298784523.7326116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-1244935.5155525482</v>
      </c>
      <c r="L1430" s="444">
        <f t="shared" ca="1" si="109"/>
        <v>-300029459.24816412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10"/>
        <v>-300029459.24816412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-1250122.7468673505</v>
      </c>
      <c r="L1431" s="444">
        <f t="shared" ca="1" si="109"/>
        <v>-301279581.99503148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10"/>
        <v>-301279581.99503148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-1255331.5916459644</v>
      </c>
      <c r="L1432" s="444">
        <f t="shared" ca="1" si="109"/>
        <v>-302534913.58667743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10"/>
        <v>-302534913.58667743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-1260562.1399444893</v>
      </c>
      <c r="L1433" s="444">
        <f t="shared" ca="1" si="109"/>
        <v>-303795475.72662193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10"/>
        <v>-303795475.72662193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-1265814.4821942579</v>
      </c>
      <c r="L1434" s="444">
        <f t="shared" ca="1" si="109"/>
        <v>-305061290.20881617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10"/>
        <v>-305061290.20881617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-1271088.7092034006</v>
      </c>
      <c r="L1435" s="444">
        <f t="shared" ca="1" si="109"/>
        <v>-306332378.91801959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10"/>
        <v>-306332378.91801959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-1276384.912158415</v>
      </c>
      <c r="L1436" s="444">
        <f t="shared" ca="1" si="109"/>
        <v>-307608763.83017802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10"/>
        <v>-307608763.83017802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-1281703.1826257417</v>
      </c>
      <c r="L1437" s="444">
        <f t="shared" ca="1" si="109"/>
        <v>-308890467.01280379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10"/>
        <v>-308890467.01280379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-1287043.6125533492</v>
      </c>
      <c r="L1438" s="444">
        <f t="shared" ca="1" si="109"/>
        <v>-310177510.62535715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10"/>
        <v>-310177510.62535715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-1292406.2942723215</v>
      </c>
      <c r="L1439" s="444">
        <f t="shared" ca="1" si="109"/>
        <v>-311469916.91962945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10"/>
        <v>-311469916.91962945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-1297791.320498456</v>
      </c>
      <c r="L1440" s="444">
        <f t="shared" ca="1" si="109"/>
        <v>-312767708.24012792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10"/>
        <v>-312767708.24012792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-1303198.7843338663</v>
      </c>
      <c r="L1441" s="444">
        <f t="shared" ca="1" si="109"/>
        <v>-314070907.02446181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10"/>
        <v>-314070907.02446181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-1308628.7792685907</v>
      </c>
      <c r="L1442" s="444">
        <f t="shared" ca="1" si="109"/>
        <v>-315379535.80373037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10"/>
        <v>-315379535.80373037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-1314081.3991822097</v>
      </c>
      <c r="L1443" s="444">
        <f t="shared" ca="1" si="109"/>
        <v>-316693617.20291257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10"/>
        <v>-316693617.20291257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-1319556.7383454691</v>
      </c>
      <c r="L1444" s="444">
        <f t="shared" ca="1" si="109"/>
        <v>-318013173.94125801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10"/>
        <v>-318013173.94125801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-1325054.8914219083</v>
      </c>
      <c r="L1445" s="444">
        <f t="shared" ca="1" si="109"/>
        <v>-319338228.83267993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10"/>
        <v>-319338228.83267993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-1330575.9534694997</v>
      </c>
      <c r="L1446" s="444">
        <f t="shared" ca="1" si="109"/>
        <v>-320668804.78614944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10"/>
        <v>-320668804.78614944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-1336120.0199422892</v>
      </c>
      <c r="L1447" s="444">
        <f t="shared" ca="1" si="109"/>
        <v>-322004924.80609173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10"/>
        <v>-322004924.80609173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-1341687.1866920488</v>
      </c>
      <c r="L1448" s="444">
        <f t="shared" ca="1" si="109"/>
        <v>-323346611.99278378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10"/>
        <v>-323346611.99278378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-1347277.5499699325</v>
      </c>
      <c r="L1449" s="444">
        <f t="shared" ca="1" si="109"/>
        <v>-324693889.5427537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10"/>
        <v>-324693889.5427537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-1352891.2064281404</v>
      </c>
      <c r="L1450" s="444">
        <f t="shared" ca="1" si="109"/>
        <v>-326046780.74918187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10"/>
        <v>-326046780.74918187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-1358528.2531215912</v>
      </c>
      <c r="L1451" s="444">
        <f t="shared" ca="1" si="109"/>
        <v>-327405309.00230348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10"/>
        <v>-327405309.00230348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-1364188.7875095978</v>
      </c>
      <c r="L1452" s="444">
        <f t="shared" ca="1" si="109"/>
        <v>-328769497.7898131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10"/>
        <v>-328769497.7898131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-1369872.9074575545</v>
      </c>
      <c r="L1453" s="444">
        <f t="shared" ca="1" si="109"/>
        <v>-330139370.69727063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10"/>
        <v>-330139370.69727063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-1375580.7112386276</v>
      </c>
      <c r="L1454" s="444">
        <f t="shared" ca="1" si="109"/>
        <v>-331514951.40850925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10"/>
        <v>-331514951.40850925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-1381312.2975354553</v>
      </c>
      <c r="L1455" s="444">
        <f t="shared" ca="1" si="109"/>
        <v>-332896263.70604473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10"/>
        <v>-332896263.70604473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-1387067.7654418531</v>
      </c>
      <c r="L1456" s="444">
        <f t="shared" ca="1" si="109"/>
        <v>-334283331.47148657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10"/>
        <v>-334283331.47148657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-1392847.2144645273</v>
      </c>
      <c r="L1457" s="444">
        <f t="shared" ca="1" si="109"/>
        <v>-335676178.68595111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10"/>
        <v>-335676178.68595111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-1398650.7445247963</v>
      </c>
      <c r="L1458" s="444">
        <f t="shared" ca="1" si="109"/>
        <v>-337074829.43047589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10"/>
        <v>-337074829.43047589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-1404478.4559603161</v>
      </c>
      <c r="L1459" s="444">
        <f t="shared" ca="1" si="109"/>
        <v>-338479307.88643622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10"/>
        <v>-338479307.88643622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-1410330.4495268175</v>
      </c>
      <c r="L1460" s="444">
        <f t="shared" ca="1" si="109"/>
        <v>-339889638.33596307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10"/>
        <v>-339889638.33596307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-1416206.826399846</v>
      </c>
      <c r="L1461" s="444">
        <f t="shared" ca="1" si="109"/>
        <v>-341305845.16236293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10"/>
        <v>-341305845.16236293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-1422107.6881765123</v>
      </c>
      <c r="L1462" s="444">
        <f t="shared" ca="1" si="109"/>
        <v>-342727952.85053945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10"/>
        <v>-342727952.85053945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-1428033.1368772476</v>
      </c>
      <c r="L1463" s="444">
        <f t="shared" ca="1" si="109"/>
        <v>-344155985.98741668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10"/>
        <v>-344155985.98741668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-1433983.2749475695</v>
      </c>
      <c r="L1464" s="444">
        <f t="shared" ca="1" si="109"/>
        <v>-345589969.26236427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10"/>
        <v>-345589969.26236427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-1439958.2052598512</v>
      </c>
      <c r="L1465" s="444">
        <f t="shared" ca="1" si="109"/>
        <v>-347029927.46762413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10"/>
        <v>-347029927.46762413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-1445958.0311151005</v>
      </c>
      <c r="L1466" s="444">
        <f t="shared" ca="1" si="109"/>
        <v>-348475885.49873924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10"/>
        <v>-348475885.49873924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-1451982.8562447468</v>
      </c>
      <c r="L1467" s="444">
        <f t="shared" ca="1" si="109"/>
        <v>-349927868.35498399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10"/>
        <v>-349927868.35498399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-1458032.7848124332</v>
      </c>
      <c r="L1468" s="444">
        <f t="shared" ca="1" si="109"/>
        <v>-351385901.13979644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10"/>
        <v>-351385901.13979644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-1464107.9214158184</v>
      </c>
      <c r="L1469" s="444">
        <f t="shared" ca="1" si="109"/>
        <v>-352850009.06121224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10"/>
        <v>-352850009.06121224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-1470208.3710883844</v>
      </c>
      <c r="L1470" s="444">
        <f t="shared" ca="1" si="109"/>
        <v>-354320217.43230063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10"/>
        <v>-354320217.43230063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-1476334.2393012526</v>
      </c>
      <c r="L1471" s="444">
        <f t="shared" ca="1" si="109"/>
        <v>-355796551.67160189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10"/>
        <v>-355796551.67160189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-1482485.6319650079</v>
      </c>
      <c r="L1472" s="444">
        <f t="shared" ca="1" si="109"/>
        <v>-357279037.30356687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10"/>
        <v>-357279037.30356687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-1488662.6554315286</v>
      </c>
      <c r="L1473" s="444">
        <f t="shared" ca="1" si="109"/>
        <v>-358767699.95899838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10"/>
        <v>-358767699.95899838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-1494865.4164958266</v>
      </c>
      <c r="L1474" s="444">
        <f t="shared" ca="1" si="109"/>
        <v>-360262565.37549418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10"/>
        <v>-360262565.37549418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-1501094.0223978923</v>
      </c>
      <c r="L1475" s="444">
        <f t="shared" ca="1" si="109"/>
        <v>-361763659.39789206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10"/>
        <v>-361763659.39789206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-1507348.5808245502</v>
      </c>
      <c r="L1476" s="444">
        <f t="shared" ca="1" si="109"/>
        <v>-363271007.97871661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10"/>
        <v>-363271007.97871661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-1513629.1999113192</v>
      </c>
      <c r="L1477" s="444">
        <f t="shared" ca="1" si="109"/>
        <v>-364784637.17862791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10"/>
        <v>-364784637.17862791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-1519935.988244283</v>
      </c>
      <c r="L1478" s="444">
        <f t="shared" ca="1" si="109"/>
        <v>-366304573.1668722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10"/>
        <v>-366304573.1668722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-1526269.0548619675</v>
      </c>
      <c r="L1479" s="444">
        <f t="shared" ca="1" si="109"/>
        <v>-367830842.22173417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10"/>
        <v>-367830842.22173417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-1532628.5092572258</v>
      </c>
      <c r="L1480" s="444">
        <f t="shared" ca="1" si="109"/>
        <v>-369363470.73099136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10"/>
        <v>-369363470.73099136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-1539014.4613791306</v>
      </c>
      <c r="L1481" s="444">
        <f t="shared" ca="1" si="109"/>
        <v>-370902485.19237047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10"/>
        <v>-370902485.19237047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-1545427.021634877</v>
      </c>
      <c r="L1482" s="444">
        <f t="shared" ca="1" si="109"/>
        <v>-372447912.21400535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10"/>
        <v>-372447912.21400535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-1551866.300891689</v>
      </c>
      <c r="L1483" s="444">
        <f t="shared" ca="1" si="109"/>
        <v>-373999778.51489705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10"/>
        <v>-373999778.51489705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-1558332.4104787377</v>
      </c>
      <c r="L1484" s="444">
        <f t="shared" ca="1" si="109"/>
        <v>-375558110.92537576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10"/>
        <v>-375558110.92537576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-1564825.4621890658</v>
      </c>
      <c r="L1485" s="444">
        <f t="shared" ca="1" si="109"/>
        <v>-377122936.38756484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10"/>
        <v>-377122936.38756484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-1571345.5682815202</v>
      </c>
      <c r="L1486" s="444">
        <f t="shared" ca="1" si="109"/>
        <v>-378694281.95584637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10"/>
        <v>-378694281.95584637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-1577892.8414826931</v>
      </c>
      <c r="L1487" s="444">
        <f t="shared" ca="1" si="109"/>
        <v>-380272174.79732907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10"/>
        <v>-380272174.79732907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-1584467.3949888712</v>
      </c>
      <c r="L1488" s="444">
        <f t="shared" ca="1" si="109"/>
        <v>-381856642.19231796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10"/>
        <v>-381856642.19231796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-1591069.3424679914</v>
      </c>
      <c r="L1489" s="444">
        <f t="shared" ca="1" si="109"/>
        <v>-383447711.53478593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10"/>
        <v>-383447711.53478593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-1597698.7980616081</v>
      </c>
      <c r="L1490" s="444">
        <f t="shared" ca="1" si="109"/>
        <v>-385045410.33284754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10"/>
        <v>-385045410.33284754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-1604355.8763868648</v>
      </c>
      <c r="L1491" s="444">
        <f t="shared" ca="1" si="109"/>
        <v>-386649766.20923442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10"/>
        <v>-386649766.20923442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-1611040.6925384768</v>
      </c>
      <c r="L1492" s="444">
        <f t="shared" ca="1" si="109"/>
        <v>-388260806.90177292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10"/>
        <v>-388260806.90177292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-1617753.3620907206</v>
      </c>
      <c r="L1493" s="444">
        <f t="shared" ca="1" si="109"/>
        <v>-389878560.26386362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10"/>
        <v>-389878560.26386362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-1624494.0010994317</v>
      </c>
      <c r="L1494" s="444">
        <f t="shared" ca="1" si="109"/>
        <v>-391503054.26496303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10"/>
        <v>-391503054.26496303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-1631262.7261040127</v>
      </c>
      <c r="L1495" s="444">
        <f t="shared" ca="1" si="109"/>
        <v>-393134316.99106705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10"/>
        <v>-393134316.99106705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-1638059.654129446</v>
      </c>
      <c r="L1496" s="444">
        <f t="shared" ca="1" si="109"/>
        <v>-394772376.6451965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10"/>
        <v>-394772376.6451965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-1644884.9026883186</v>
      </c>
      <c r="L1497" s="444">
        <f t="shared" ca="1" si="109"/>
        <v>-396417261.54788482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10"/>
        <v>-396417261.54788482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-1651738.5897828534</v>
      </c>
      <c r="L1498" s="444">
        <f t="shared" ca="1" si="109"/>
        <v>-398069000.13766766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10"/>
        <v>-398069000.13766766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-1658620.8339069486</v>
      </c>
      <c r="L1499" s="444">
        <f t="shared" ca="1" si="109"/>
        <v>-399727620.9715746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10"/>
        <v>-399727620.9715746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-1665531.7540482276</v>
      </c>
      <c r="L1500" s="444">
        <f t="shared" ca="1" si="109"/>
        <v>-401393152.72562283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10"/>
        <v>-401393152.72562283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-1672471.4696900952</v>
      </c>
      <c r="L1501" s="444">
        <f t="shared" ca="1" si="109"/>
        <v>-403065624.19531292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10"/>
        <v>-403065624.19531292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-1679440.1008138037</v>
      </c>
      <c r="L1502" s="444">
        <f t="shared" ca="1" si="109"/>
        <v>-404745064.29612672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10"/>
        <v>-404745064.29612672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-1686437.7679005279</v>
      </c>
      <c r="L1503" s="444">
        <f t="shared" ca="1" si="109"/>
        <v>-406431502.06402725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10"/>
        <v>-406431502.06402725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-1693464.5919334469</v>
      </c>
      <c r="L1504" s="444">
        <f t="shared" ca="1" si="109"/>
        <v>-408124966.65596068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10"/>
        <v>-408124966.65596068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-1700520.6943998362</v>
      </c>
      <c r="L1505" s="444">
        <f t="shared" ca="1" si="109"/>
        <v>-409825487.35036051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10"/>
        <v>-409825487.35036051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-1707606.1972931689</v>
      </c>
      <c r="L1506" s="444">
        <f t="shared" ca="1" si="109"/>
        <v>-411533093.54765368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10"/>
        <v>-411533093.54765368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-1714721.2231152237</v>
      </c>
      <c r="L1507" s="444">
        <f t="shared" ca="1" si="109"/>
        <v>-413247814.77076888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10"/>
        <v>-413247814.77076888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-1721865.8948782037</v>
      </c>
      <c r="L1508" s="444">
        <f t="shared" ca="1" si="109"/>
        <v>-414969680.66564709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10"/>
        <v>-414969680.66564709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-1729040.3361068629</v>
      </c>
      <c r="L1509" s="444">
        <f t="shared" ca="1" si="109"/>
        <v>-416698721.00175393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10"/>
        <v>-416698721.00175393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-1736244.6708406413</v>
      </c>
      <c r="L1510" s="444">
        <f t="shared" ca="1" si="109"/>
        <v>-418434965.67259455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10"/>
        <v>-418434965.67259455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-1743479.0236358105</v>
      </c>
      <c r="L1511" s="444">
        <f t="shared" ca="1" si="109"/>
        <v>-420178444.69623035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10"/>
        <v>-420178444.69623035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-1750743.5195676265</v>
      </c>
      <c r="L1512" s="444">
        <f t="shared" ca="1" si="109"/>
        <v>-421929188.21579796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10"/>
        <v>-421929188.21579796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-1758038.2842324914</v>
      </c>
      <c r="L1513" s="444">
        <f t="shared" ca="1" si="109"/>
        <v>-423687226.50003046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10"/>
        <v>-423687226.50003046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-1765363.443750127</v>
      </c>
      <c r="L1514" s="444">
        <f t="shared" ca="1" si="109"/>
        <v>-425452589.9437806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10"/>
        <v>-425452589.9437806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-1772719.1247657526</v>
      </c>
      <c r="L1515" s="444">
        <f t="shared" ca="1" si="109"/>
        <v>-427225309.06854635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10"/>
        <v>-427225309.06854635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-1780105.4544522765</v>
      </c>
      <c r="L1516" s="444">
        <f t="shared" ca="1" si="109"/>
        <v>-429005414.52299863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10"/>
        <v>-429005414.52299863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-1787522.5605124943</v>
      </c>
      <c r="L1517" s="444">
        <f t="shared" ca="1" si="109"/>
        <v>-430792937.08351111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10"/>
        <v>-430792937.08351111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-1794970.5711812964</v>
      </c>
      <c r="L1518" s="444">
        <f t="shared" ca="1" si="109"/>
        <v>-432587907.65469241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10"/>
        <v>-432587907.65469241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-1802449.6152278851</v>
      </c>
      <c r="L1519" s="444">
        <f t="shared" ca="1" si="109"/>
        <v>-434390357.26992029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10"/>
        <v>-434390357.26992029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-1809959.8219580012</v>
      </c>
      <c r="L1520" s="444">
        <f t="shared" ca="1" si="109"/>
        <v>-436200317.09187829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10"/>
        <v>-436200317.09187829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-1817501.3212161597</v>
      </c>
      <c r="L1521" s="444">
        <f t="shared" ca="1" si="109"/>
        <v>-438017818.41309446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10"/>
        <v>-438017818.41309446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-1825074.2433878938</v>
      </c>
      <c r="L1522" s="444">
        <f t="shared" ca="1" si="109"/>
        <v>-439842892.65648234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10"/>
        <v>-439842892.65648234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-1832678.7194020099</v>
      </c>
      <c r="L1523" s="444">
        <f t="shared" ca="1" si="109"/>
        <v>-441675571.37588435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10"/>
        <v>-441675571.37588435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-1840314.8807328513</v>
      </c>
      <c r="L1524" s="444">
        <f t="shared" ca="1" si="109"/>
        <v>-443515886.25661719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10"/>
        <v>-443515886.25661719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-1847982.8594025718</v>
      </c>
      <c r="L1525" s="444">
        <f t="shared" ca="1" si="109"/>
        <v>-445363869.11601979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10"/>
        <v>-445363869.11601979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-1855682.7879834156</v>
      </c>
      <c r="L1526" s="444">
        <f t="shared" ca="1" si="109"/>
        <v>-447219551.9040032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10"/>
        <v>-447219551.9040032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-1863414.7996000133</v>
      </c>
      <c r="L1527" s="444">
        <f t="shared" ca="1" si="109"/>
        <v>-449082966.70360321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10"/>
        <v>-449082966.70360321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-1871179.0279316802</v>
      </c>
      <c r="L1528" s="444">
        <f t="shared" ca="1" si="109"/>
        <v>-450954145.7315349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10"/>
        <v>-450954145.7315349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-1878975.6072147286</v>
      </c>
      <c r="L1529" s="444">
        <f t="shared" ca="1" si="109"/>
        <v>-452833121.33874965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10"/>
        <v>-452833121.33874965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-1886804.67224479</v>
      </c>
      <c r="L1530" s="444">
        <f t="shared" ca="1" si="109"/>
        <v>-454719926.01099443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10"/>
        <v>-454719926.01099443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-1894666.3583791435</v>
      </c>
      <c r="L1531" s="444">
        <f t="shared" ca="1" si="109"/>
        <v>-456614592.36937356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10"/>
        <v>-456614592.36937356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-1902560.8015390562</v>
      </c>
      <c r="L1532" s="444">
        <f t="shared" ca="1" si="109"/>
        <v>-458517153.17091262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10"/>
        <v>-458517153.17091262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-1910488.138212136</v>
      </c>
      <c r="L1533" s="444">
        <f t="shared" ca="1" si="109"/>
        <v>-460427641.30912477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10"/>
        <v>-460427641.30912477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-1918448.5054546865</v>
      </c>
      <c r="L1534" s="444">
        <f t="shared" ca="1" si="109"/>
        <v>-462346089.81457943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10"/>
        <v>-462346089.81457943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-1926442.0408940809</v>
      </c>
      <c r="L1535" s="444">
        <f t="shared" ca="1" si="109"/>
        <v>-464272531.85547352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10"/>
        <v>-464272531.85547352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-1934468.8827311394</v>
      </c>
      <c r="L1536" s="444">
        <f t="shared" ca="1" si="109"/>
        <v>-466207000.73820466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10"/>
        <v>-466207000.73820466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-1942529.1697425193</v>
      </c>
      <c r="L1537" s="444">
        <f t="shared" ca="1" si="109"/>
        <v>-468149529.90794718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10"/>
        <v>-468149529.90794718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-1950623.0412831132</v>
      </c>
      <c r="L1538" s="444">
        <f t="shared" ref="L1538:L1792" ca="1" si="114">I1538-J1538+K1538</f>
        <v>-470100152.94923031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15">L1538</f>
        <v>-470100152.94923031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-1958750.6372884593</v>
      </c>
      <c r="L1539" s="444">
        <f t="shared" ca="1" si="114"/>
        <v>-472058903.58651876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15"/>
        <v>-472058903.58651876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-1966912.0982771616</v>
      </c>
      <c r="L1540" s="444">
        <f t="shared" ca="1" si="114"/>
        <v>-474025815.68479592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15"/>
        <v>-474025815.68479592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-1975107.565353316</v>
      </c>
      <c r="L1541" s="444">
        <f t="shared" ca="1" si="114"/>
        <v>-476000923.25014925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15"/>
        <v>-476000923.25014925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-1983337.1802089552</v>
      </c>
      <c r="L1542" s="444">
        <f t="shared" ca="1" si="114"/>
        <v>-477984260.43035823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15"/>
        <v>-477984260.43035823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-1991601.0851264927</v>
      </c>
      <c r="L1543" s="444">
        <f t="shared" ca="1" si="114"/>
        <v>-479975861.51548475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15"/>
        <v>-479975861.51548475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-1999899.4229811865</v>
      </c>
      <c r="L1544" s="444">
        <f t="shared" ca="1" si="114"/>
        <v>-481975760.93846595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15"/>
        <v>-481975760.93846595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-2008232.3372436084</v>
      </c>
      <c r="L1545" s="444">
        <f t="shared" ca="1" si="114"/>
        <v>-483983993.27570957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15"/>
        <v>-483983993.27570957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-2016599.9719821229</v>
      </c>
      <c r="L1546" s="444">
        <f t="shared" ca="1" si="114"/>
        <v>-486000593.24769169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15"/>
        <v>-486000593.24769169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-2025002.471865382</v>
      </c>
      <c r="L1547" s="444">
        <f t="shared" ca="1" si="114"/>
        <v>-488025595.71955705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15"/>
        <v>-488025595.71955705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-2033439.9821648207</v>
      </c>
      <c r="L1548" s="444">
        <f t="shared" ca="1" si="114"/>
        <v>-490059035.70172185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15"/>
        <v>-490059035.70172185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-2041912.6487571746</v>
      </c>
      <c r="L1549" s="444">
        <f t="shared" ca="1" si="114"/>
        <v>-492100948.35047901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15"/>
        <v>-492100948.35047901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-2050420.6181269959</v>
      </c>
      <c r="L1550" s="444">
        <f t="shared" ca="1" si="114"/>
        <v>-494151368.968606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15"/>
        <v>-494151368.968606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-2058964.0373691916</v>
      </c>
      <c r="L1551" s="444">
        <f t="shared" ca="1" si="114"/>
        <v>-496210333.00597519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15"/>
        <v>-496210333.00597519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-2067543.0541915635</v>
      </c>
      <c r="L1552" s="444">
        <f t="shared" ca="1" si="114"/>
        <v>-498277876.06016678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15"/>
        <v>-498277876.06016678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-2076157.8169173617</v>
      </c>
      <c r="L1553" s="444">
        <f t="shared" ca="1" si="114"/>
        <v>-500354033.87708414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15"/>
        <v>-500354033.87708414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-2084808.4744878504</v>
      </c>
      <c r="L1554" s="444">
        <f t="shared" ca="1" si="114"/>
        <v>-502438842.35157198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15"/>
        <v>-502438842.35157198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-2093495.1764648831</v>
      </c>
      <c r="L1555" s="444">
        <f t="shared" ca="1" si="114"/>
        <v>-504532337.52803683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15"/>
        <v>-504532337.52803683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-2102218.073033487</v>
      </c>
      <c r="L1556" s="444">
        <f t="shared" ca="1" si="114"/>
        <v>-506634555.60107034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15"/>
        <v>-506634555.60107034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-2110977.3150044596</v>
      </c>
      <c r="L1557" s="444">
        <f t="shared" ca="1" si="114"/>
        <v>-508745532.91607481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15"/>
        <v>-508745532.91607481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-2119773.0538169784</v>
      </c>
      <c r="L1558" s="444">
        <f t="shared" ca="1" si="114"/>
        <v>-510865305.96989179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15"/>
        <v>-510865305.96989179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-2128605.4415412159</v>
      </c>
      <c r="L1559" s="444">
        <f t="shared" ca="1" si="114"/>
        <v>-512993911.41143298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15"/>
        <v>-512993911.41143298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-2137474.6308809705</v>
      </c>
      <c r="L1560" s="444">
        <f t="shared" ca="1" si="114"/>
        <v>-515131386.04231393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15"/>
        <v>-515131386.04231393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-2146380.7751763081</v>
      </c>
      <c r="L1561" s="444">
        <f t="shared" ca="1" si="114"/>
        <v>-517277766.81749022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15"/>
        <v>-517277766.81749022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-2155324.0284062093</v>
      </c>
      <c r="L1562" s="444">
        <f t="shared" ca="1" si="114"/>
        <v>-519433090.84589642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15"/>
        <v>-519433090.84589642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-2164304.5451912349</v>
      </c>
      <c r="L1563" s="444">
        <f t="shared" ca="1" si="114"/>
        <v>-521597395.39108765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15"/>
        <v>-521597395.39108765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-2173322.4807961988</v>
      </c>
      <c r="L1564" s="444">
        <f t="shared" ca="1" si="114"/>
        <v>-523770717.87188387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15"/>
        <v>-523770717.87188387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-2182377.9911328494</v>
      </c>
      <c r="L1565" s="444">
        <f t="shared" ca="1" si="114"/>
        <v>-525953095.86301672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15"/>
        <v>-525953095.86301672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-2191471.23276257</v>
      </c>
      <c r="L1566" s="444">
        <f t="shared" ca="1" si="114"/>
        <v>-528144567.0957793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15"/>
        <v>-528144567.0957793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-2200602.3628990804</v>
      </c>
      <c r="L1567" s="444">
        <f t="shared" ca="1" si="114"/>
        <v>-530345169.45867836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15"/>
        <v>-530345169.45867836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-2209771.5394111597</v>
      </c>
      <c r="L1568" s="444">
        <f t="shared" ca="1" si="114"/>
        <v>-532554940.99808955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15"/>
        <v>-532554940.99808955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-2218978.9208253729</v>
      </c>
      <c r="L1569" s="444">
        <f t="shared" ca="1" si="114"/>
        <v>-534773919.91891491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15"/>
        <v>-534773919.91891491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-2228224.6663288125</v>
      </c>
      <c r="L1570" s="444">
        <f t="shared" ca="1" si="114"/>
        <v>-537002144.5852437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15"/>
        <v>-537002144.5852437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-2237508.9357718485</v>
      </c>
      <c r="L1571" s="444">
        <f t="shared" ca="1" si="114"/>
        <v>-539239653.52101552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15"/>
        <v>-539239653.52101552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-2246831.8896708982</v>
      </c>
      <c r="L1572" s="444">
        <f t="shared" ca="1" si="114"/>
        <v>-541486485.41068637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15"/>
        <v>-541486485.41068637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-2256193.689211193</v>
      </c>
      <c r="L1573" s="444">
        <f t="shared" ca="1" si="114"/>
        <v>-543742679.09989762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15"/>
        <v>-543742679.09989762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-2265594.4962495733</v>
      </c>
      <c r="L1574" s="444">
        <f t="shared" ca="1" si="114"/>
        <v>-546008273.59614718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15"/>
        <v>-546008273.59614718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-2275034.4733172799</v>
      </c>
      <c r="L1575" s="444">
        <f t="shared" ca="1" si="114"/>
        <v>-548283308.06946445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15"/>
        <v>-548283308.06946445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-2284513.7836227687</v>
      </c>
      <c r="L1576" s="444">
        <f t="shared" ca="1" si="114"/>
        <v>-550567821.85308719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15"/>
        <v>-550567821.85308719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-2294032.5910545299</v>
      </c>
      <c r="L1577" s="444">
        <f t="shared" ca="1" si="114"/>
        <v>-552861854.44414175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15"/>
        <v>-552861854.44414175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-2303591.0601839237</v>
      </c>
      <c r="L1578" s="444">
        <f t="shared" ca="1" si="114"/>
        <v>-555165445.50432563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15"/>
        <v>-555165445.50432563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-2313189.3562680236</v>
      </c>
      <c r="L1579" s="444">
        <f t="shared" ca="1" si="114"/>
        <v>-557478634.86059368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15"/>
        <v>-557478634.86059368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-2322827.6452524737</v>
      </c>
      <c r="L1580" s="444">
        <f t="shared" ca="1" si="114"/>
        <v>-559801462.50584614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15"/>
        <v>-559801462.50584614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-2332506.0937743587</v>
      </c>
      <c r="L1581" s="444">
        <f t="shared" ca="1" si="114"/>
        <v>-562133968.59962046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15"/>
        <v>-562133968.59962046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-2342224.8691650853</v>
      </c>
      <c r="L1582" s="444">
        <f t="shared" ca="1" si="114"/>
        <v>-564476193.46878552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15"/>
        <v>-564476193.46878552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-2351984.1394532728</v>
      </c>
      <c r="L1583" s="444">
        <f t="shared" ca="1" si="114"/>
        <v>-566828177.60823882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15"/>
        <v>-566828177.60823882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-2361784.0733676618</v>
      </c>
      <c r="L1584" s="444">
        <f t="shared" ca="1" si="114"/>
        <v>-569189961.68160653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15"/>
        <v>-569189961.68160653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-2371624.8403400271</v>
      </c>
      <c r="L1585" s="444">
        <f t="shared" ca="1" si="114"/>
        <v>-571561586.52194655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15"/>
        <v>-571561586.52194655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-2381506.6105081104</v>
      </c>
      <c r="L1586" s="444">
        <f t="shared" ca="1" si="114"/>
        <v>-573943093.13245463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15"/>
        <v>-573943093.13245463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-2391429.554718561</v>
      </c>
      <c r="L1587" s="444">
        <f t="shared" ca="1" si="114"/>
        <v>-576334522.68717325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15"/>
        <v>-576334522.68717325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-2401393.8445298886</v>
      </c>
      <c r="L1588" s="444">
        <f t="shared" ca="1" si="114"/>
        <v>-578735916.53170311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15"/>
        <v>-578735916.53170311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-2411399.6522154296</v>
      </c>
      <c r="L1589" s="444">
        <f t="shared" ca="1" si="114"/>
        <v>-581147316.1839186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15"/>
        <v>-581147316.1839186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-2421447.1507663275</v>
      </c>
      <c r="L1590" s="444">
        <f t="shared" ca="1" si="114"/>
        <v>-583568763.33468497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15"/>
        <v>-583568763.33468497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-2431536.5138945207</v>
      </c>
      <c r="L1591" s="444">
        <f t="shared" ca="1" si="114"/>
        <v>-586000299.84857953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15"/>
        <v>-586000299.84857953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-2441667.9160357481</v>
      </c>
      <c r="L1592" s="444">
        <f t="shared" ca="1" si="114"/>
        <v>-588441967.7646153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15"/>
        <v>-588441967.7646153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-2451841.5323525639</v>
      </c>
      <c r="L1593" s="444">
        <f t="shared" ca="1" si="114"/>
        <v>-590893809.29696786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15"/>
        <v>-590893809.29696786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-2462057.538737366</v>
      </c>
      <c r="L1594" s="444">
        <f t="shared" ca="1" si="114"/>
        <v>-593355866.83570528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15"/>
        <v>-593355866.83570528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-2472316.1118154386</v>
      </c>
      <c r="L1595" s="444">
        <f t="shared" ca="1" si="114"/>
        <v>-595828182.94752073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15"/>
        <v>-595828182.94752073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-2482617.4289480029</v>
      </c>
      <c r="L1596" s="444">
        <f t="shared" ca="1" si="114"/>
        <v>-598310800.37646878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15"/>
        <v>-598310800.37646878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-2492961.6682352866</v>
      </c>
      <c r="L1597" s="444">
        <f t="shared" ca="1" si="114"/>
        <v>-600803762.04470408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15"/>
        <v>-600803762.04470408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-2503349.0085196001</v>
      </c>
      <c r="L1598" s="444">
        <f t="shared" ca="1" si="114"/>
        <v>-603307111.05322373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15"/>
        <v>-603307111.05322373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-2513779.629388432</v>
      </c>
      <c r="L1599" s="444">
        <f t="shared" ca="1" si="114"/>
        <v>-605820890.68261218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15"/>
        <v>-605820890.68261218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-2524253.7111775507</v>
      </c>
      <c r="L1600" s="444">
        <f t="shared" ca="1" si="114"/>
        <v>-608345144.39378977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15"/>
        <v>-608345144.39378977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-2534771.4349741242</v>
      </c>
      <c r="L1601" s="444">
        <f t="shared" ca="1" si="114"/>
        <v>-610879915.82876384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15"/>
        <v>-610879915.82876384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-2545332.9826198495</v>
      </c>
      <c r="L1602" s="444">
        <f t="shared" ca="1" si="114"/>
        <v>-613425248.81138372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15"/>
        <v>-613425248.81138372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-2555938.5367140989</v>
      </c>
      <c r="L1603" s="444">
        <f t="shared" ca="1" si="114"/>
        <v>-615981187.3480978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15"/>
        <v>-615981187.3480978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-2566588.2806170741</v>
      </c>
      <c r="L1604" s="444">
        <f t="shared" ca="1" si="114"/>
        <v>-618547775.62871492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15"/>
        <v>-618547775.62871492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-2577282.3984529786</v>
      </c>
      <c r="L1605" s="444">
        <f t="shared" ca="1" si="114"/>
        <v>-621125058.02716792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15"/>
        <v>-621125058.02716792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-2588021.0751131997</v>
      </c>
      <c r="L1606" s="444">
        <f t="shared" ca="1" si="114"/>
        <v>-623713079.10228109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15"/>
        <v>-623713079.10228109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-2598804.4962595045</v>
      </c>
      <c r="L1607" s="444">
        <f t="shared" ca="1" si="114"/>
        <v>-626311883.59854054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15"/>
        <v>-626311883.59854054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-2609632.8483272521</v>
      </c>
      <c r="L1608" s="444">
        <f t="shared" ca="1" si="114"/>
        <v>-628921516.44686782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15"/>
        <v>-628921516.44686782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-2620506.3185286159</v>
      </c>
      <c r="L1609" s="444">
        <f t="shared" ca="1" si="114"/>
        <v>-631542022.76539648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15"/>
        <v>-631542022.76539648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-2631425.0948558184</v>
      </c>
      <c r="L1610" s="444">
        <f t="shared" ca="1" si="114"/>
        <v>-634173447.86025226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15"/>
        <v>-634173447.86025226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-2642389.3660843843</v>
      </c>
      <c r="L1611" s="444">
        <f t="shared" ca="1" si="114"/>
        <v>-636815837.2263366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15"/>
        <v>-636815837.2263366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-2653399.3217764026</v>
      </c>
      <c r="L1612" s="444">
        <f t="shared" ca="1" si="114"/>
        <v>-639469236.54811299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15"/>
        <v>-639469236.54811299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-2664455.152283804</v>
      </c>
      <c r="L1613" s="444">
        <f t="shared" ca="1" si="114"/>
        <v>-642133691.70039678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15"/>
        <v>-642133691.70039678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-2675557.0487516532</v>
      </c>
      <c r="L1614" s="444">
        <f t="shared" ca="1" si="114"/>
        <v>-644809248.74914849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15"/>
        <v>-644809248.74914849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-2686705.2031214521</v>
      </c>
      <c r="L1615" s="444">
        <f t="shared" ca="1" si="114"/>
        <v>-647495953.95226991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15"/>
        <v>-647495953.95226991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-2697899.808134458</v>
      </c>
      <c r="L1616" s="444">
        <f t="shared" ca="1" si="114"/>
        <v>-650193853.76040435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15"/>
        <v>-650193853.76040435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-2709141.0573350182</v>
      </c>
      <c r="L1617" s="444">
        <f t="shared" ca="1" si="114"/>
        <v>-652902994.81773937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15"/>
        <v>-652902994.81773937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-2720429.145073914</v>
      </c>
      <c r="L1618" s="444">
        <f t="shared" ca="1" si="114"/>
        <v>-655623423.96281326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15"/>
        <v>-655623423.96281326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-2731764.266511722</v>
      </c>
      <c r="L1619" s="444">
        <f t="shared" ca="1" si="114"/>
        <v>-658355188.22932494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15"/>
        <v>-658355188.22932494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-2743146.6176221874</v>
      </c>
      <c r="L1620" s="444">
        <f t="shared" ca="1" si="114"/>
        <v>-661098334.84694707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15"/>
        <v>-661098334.84694707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-2754576.3951956127</v>
      </c>
      <c r="L1621" s="444">
        <f t="shared" ca="1" si="114"/>
        <v>-663852911.24214268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15"/>
        <v>-663852911.24214268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-2766053.7968422612</v>
      </c>
      <c r="L1622" s="444">
        <f t="shared" ca="1" si="114"/>
        <v>-666618965.03898489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15"/>
        <v>-666618965.03898489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-2777579.0209957706</v>
      </c>
      <c r="L1623" s="444">
        <f t="shared" ca="1" si="114"/>
        <v>-669396544.05998063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15"/>
        <v>-669396544.05998063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-2789152.2669165861</v>
      </c>
      <c r="L1624" s="444">
        <f t="shared" ca="1" si="114"/>
        <v>-672185696.32689726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15"/>
        <v>-672185696.32689726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-2800773.7346954052</v>
      </c>
      <c r="L1625" s="444">
        <f t="shared" ca="1" si="114"/>
        <v>-674986470.0615927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15"/>
        <v>-674986470.0615927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-2812443.6252566362</v>
      </c>
      <c r="L1626" s="444">
        <f t="shared" ca="1" si="114"/>
        <v>-677798913.68684936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15"/>
        <v>-677798913.68684936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-2824162.1403618725</v>
      </c>
      <c r="L1627" s="444">
        <f t="shared" ca="1" si="114"/>
        <v>-680623075.82721126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15"/>
        <v>-680623075.82721126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-2835929.4826133801</v>
      </c>
      <c r="L1628" s="444">
        <f t="shared" ca="1" si="114"/>
        <v>-683459005.30982459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15"/>
        <v>-683459005.30982459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-2847745.8554576025</v>
      </c>
      <c r="L1629" s="444">
        <f t="shared" ca="1" si="114"/>
        <v>-686306751.16528213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15"/>
        <v>-686306751.16528213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-2859611.4631886757</v>
      </c>
      <c r="L1630" s="444">
        <f t="shared" ca="1" si="114"/>
        <v>-689166362.62847078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15"/>
        <v>-689166362.62847078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-2871526.5109519614</v>
      </c>
      <c r="L1631" s="444">
        <f t="shared" ca="1" si="114"/>
        <v>-692037889.13942277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15"/>
        <v>-692037889.13942277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-2883491.2047475949</v>
      </c>
      <c r="L1632" s="444">
        <f t="shared" ca="1" si="114"/>
        <v>-694921380.34417033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15"/>
        <v>-694921380.34417033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-2895505.751434043</v>
      </c>
      <c r="L1633" s="444">
        <f t="shared" ca="1" si="114"/>
        <v>-697816886.09560442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15"/>
        <v>-697816886.09560442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-2907570.3587316852</v>
      </c>
      <c r="L1634" s="444">
        <f t="shared" ca="1" si="114"/>
        <v>-700724456.45433605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15"/>
        <v>-700724456.45433605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-2919685.2352264002</v>
      </c>
      <c r="L1635" s="444">
        <f t="shared" ca="1" si="114"/>
        <v>-703644141.68956244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15"/>
        <v>-703644141.68956244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-2931850.5903731766</v>
      </c>
      <c r="L1636" s="444">
        <f t="shared" ca="1" si="114"/>
        <v>-706575992.2799356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15"/>
        <v>-706575992.2799356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-2944066.6344997315</v>
      </c>
      <c r="L1637" s="444">
        <f t="shared" ca="1" si="114"/>
        <v>-709520058.91443539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15"/>
        <v>-709520058.91443539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-2956333.5788101475</v>
      </c>
      <c r="L1638" s="444">
        <f t="shared" ca="1" si="114"/>
        <v>-712476392.49324548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15"/>
        <v>-712476392.49324548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-2968651.6353885229</v>
      </c>
      <c r="L1639" s="444">
        <f t="shared" ca="1" si="114"/>
        <v>-715445044.12863398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15"/>
        <v>-715445044.12863398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-2981021.0172026413</v>
      </c>
      <c r="L1640" s="444">
        <f t="shared" ca="1" si="114"/>
        <v>-718426065.14583659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15"/>
        <v>-718426065.14583659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-2993441.9381076526</v>
      </c>
      <c r="L1641" s="444">
        <f t="shared" ca="1" si="114"/>
        <v>-721419507.0839442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15"/>
        <v>-721419507.0839442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-3005914.6128497673</v>
      </c>
      <c r="L1642" s="444">
        <f t="shared" ca="1" si="114"/>
        <v>-724425421.69679391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15"/>
        <v>-724425421.69679391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-3018439.2570699747</v>
      </c>
      <c r="L1643" s="444">
        <f t="shared" ca="1" si="114"/>
        <v>-727443860.95386386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15"/>
        <v>-727443860.95386386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-3031016.0873077661</v>
      </c>
      <c r="L1644" s="444">
        <f t="shared" ca="1" si="114"/>
        <v>-730474877.04117167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15"/>
        <v>-730474877.04117167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-3043645.321004882</v>
      </c>
      <c r="L1645" s="444">
        <f t="shared" ca="1" si="114"/>
        <v>-733518522.36217654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15"/>
        <v>-733518522.36217654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-3056327.1765090688</v>
      </c>
      <c r="L1646" s="444">
        <f t="shared" ca="1" si="114"/>
        <v>-736574849.53868556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15"/>
        <v>-736574849.53868556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-3069061.8730778564</v>
      </c>
      <c r="L1647" s="444">
        <f t="shared" ca="1" si="114"/>
        <v>-739643911.41176343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15"/>
        <v>-739643911.41176343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-3081849.6308823475</v>
      </c>
      <c r="L1648" s="444">
        <f t="shared" ca="1" si="114"/>
        <v>-742725761.04264581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15"/>
        <v>-742725761.04264581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-3094690.6710110242</v>
      </c>
      <c r="L1649" s="444">
        <f t="shared" ca="1" si="114"/>
        <v>-745820451.71365678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15"/>
        <v>-745820451.71365678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-3107585.2154735699</v>
      </c>
      <c r="L1650" s="444">
        <f t="shared" ca="1" si="114"/>
        <v>-748928036.92913032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15"/>
        <v>-748928036.92913032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-3120533.4872047096</v>
      </c>
      <c r="L1651" s="444">
        <f t="shared" ca="1" si="114"/>
        <v>-752048570.41633499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15"/>
        <v>-752048570.41633499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-3133535.7100680624</v>
      </c>
      <c r="L1652" s="444">
        <f t="shared" ca="1" si="114"/>
        <v>-755182106.12640309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15"/>
        <v>-755182106.12640309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-3146592.1088600131</v>
      </c>
      <c r="L1653" s="444">
        <f t="shared" ca="1" si="114"/>
        <v>-758328698.23526311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15"/>
        <v>-758328698.23526311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-3159702.9093135963</v>
      </c>
      <c r="L1654" s="444">
        <f t="shared" ca="1" si="114"/>
        <v>-761488401.14457667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15"/>
        <v>-761488401.14457667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-3172868.3381024026</v>
      </c>
      <c r="L1655" s="444">
        <f t="shared" ca="1" si="114"/>
        <v>-764661269.48267913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15"/>
        <v>-764661269.48267913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-3186088.6228444963</v>
      </c>
      <c r="L1656" s="444">
        <f t="shared" ca="1" si="114"/>
        <v>-767847358.10552359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15"/>
        <v>-767847358.10552359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-3199363.9921063483</v>
      </c>
      <c r="L1657" s="444">
        <f t="shared" ca="1" si="114"/>
        <v>-771046722.0976299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15"/>
        <v>-771046722.0976299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-3212694.6754067913</v>
      </c>
      <c r="L1658" s="444">
        <f t="shared" ca="1" si="114"/>
        <v>-774259416.77303672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15"/>
        <v>-774259416.77303672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-3226080.9032209865</v>
      </c>
      <c r="L1659" s="444">
        <f t="shared" ca="1" si="114"/>
        <v>-777485497.67625773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15"/>
        <v>-777485497.67625773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-3239522.906984407</v>
      </c>
      <c r="L1660" s="444">
        <f t="shared" ca="1" si="114"/>
        <v>-780725020.58324218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15"/>
        <v>-780725020.58324218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-3253020.9190968424</v>
      </c>
      <c r="L1661" s="444">
        <f t="shared" ca="1" si="114"/>
        <v>-783978041.50233901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15"/>
        <v>-783978041.50233901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-3266575.1729264124</v>
      </c>
      <c r="L1662" s="444">
        <f t="shared" ca="1" si="114"/>
        <v>-787244616.67526543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15"/>
        <v>-787244616.67526543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-3280185.902813606</v>
      </c>
      <c r="L1663" s="444">
        <f t="shared" ca="1" si="114"/>
        <v>-790524802.57807899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15"/>
        <v>-790524802.57807899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-3293853.3440753291</v>
      </c>
      <c r="L1664" s="444">
        <f t="shared" ca="1" si="114"/>
        <v>-793818655.92215431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15"/>
        <v>-793818655.92215431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-3307577.7330089761</v>
      </c>
      <c r="L1665" s="444">
        <f t="shared" ca="1" si="114"/>
        <v>-797126233.65516329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15"/>
        <v>-797126233.65516329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-3321359.3068965138</v>
      </c>
      <c r="L1666" s="444">
        <f t="shared" ca="1" si="114"/>
        <v>-800447592.96205986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15"/>
        <v>-800447592.96205986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-3335198.3040085826</v>
      </c>
      <c r="L1667" s="444">
        <f t="shared" ca="1" si="114"/>
        <v>-803782791.26606846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15"/>
        <v>-803782791.26606846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-3349094.9636086184</v>
      </c>
      <c r="L1668" s="444">
        <f t="shared" ca="1" si="114"/>
        <v>-807131886.22967708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15"/>
        <v>-807131886.22967708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-3363049.5259569879</v>
      </c>
      <c r="L1669" s="444">
        <f t="shared" ca="1" si="114"/>
        <v>-810494935.75563407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15"/>
        <v>-810494935.75563407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-3377062.2323151417</v>
      </c>
      <c r="L1670" s="444">
        <f t="shared" ca="1" si="114"/>
        <v>-813871997.98794925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15"/>
        <v>-813871997.98794925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-3391133.3249497884</v>
      </c>
      <c r="L1671" s="444">
        <f t="shared" ca="1" si="114"/>
        <v>-817263131.31289899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15"/>
        <v>-817263131.31289899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-3405263.0471370793</v>
      </c>
      <c r="L1672" s="444">
        <f t="shared" ca="1" si="114"/>
        <v>-820668394.36003602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15"/>
        <v>-820668394.36003602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-3419451.6431668168</v>
      </c>
      <c r="L1673" s="444">
        <f t="shared" ca="1" si="114"/>
        <v>-824087846.0032028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15"/>
        <v>-824087846.0032028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-3433699.3583466783</v>
      </c>
      <c r="L1674" s="444">
        <f t="shared" ca="1" si="114"/>
        <v>-827521545.3615495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15"/>
        <v>-827521545.3615495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-3448006.4390064562</v>
      </c>
      <c r="L1675" s="444">
        <f t="shared" ca="1" si="114"/>
        <v>-830969551.80055594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15"/>
        <v>-830969551.80055594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-3462373.1325023165</v>
      </c>
      <c r="L1676" s="444">
        <f t="shared" ca="1" si="114"/>
        <v>-834431924.93305826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15"/>
        <v>-834431924.93305826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-3476799.6872210759</v>
      </c>
      <c r="L1677" s="444">
        <f t="shared" ca="1" si="114"/>
        <v>-837908724.62027931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15"/>
        <v>-837908724.62027931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-3491286.3525844971</v>
      </c>
      <c r="L1678" s="444">
        <f t="shared" ca="1" si="114"/>
        <v>-841400010.97286379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15"/>
        <v>-841400010.97286379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-3505833.3790535992</v>
      </c>
      <c r="L1679" s="444">
        <f t="shared" ca="1" si="114"/>
        <v>-844905844.35191739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15"/>
        <v>-844905844.35191739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-3520441.0181329888</v>
      </c>
      <c r="L1680" s="444">
        <f t="shared" ca="1" si="114"/>
        <v>-848426285.37005043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15"/>
        <v>-848426285.37005043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-3535109.5223752102</v>
      </c>
      <c r="L1681" s="444">
        <f t="shared" ca="1" si="114"/>
        <v>-851961394.89242566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15"/>
        <v>-851961394.89242566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-3549839.145385107</v>
      </c>
      <c r="L1682" s="444">
        <f t="shared" ca="1" si="114"/>
        <v>-855511234.0378108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15"/>
        <v>-855511234.0378108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-3564630.1418242119</v>
      </c>
      <c r="L1683" s="444">
        <f t="shared" ca="1" si="114"/>
        <v>-859075864.17963505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15"/>
        <v>-859075864.17963505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-3579482.7674151463</v>
      </c>
      <c r="L1684" s="444">
        <f t="shared" ca="1" si="114"/>
        <v>-862655346.94705021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15"/>
        <v>-862655346.94705021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-3594397.2789460421</v>
      </c>
      <c r="L1685" s="444">
        <f t="shared" ca="1" si="114"/>
        <v>-866249744.22599626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15"/>
        <v>-866249744.22599626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-3609373.9342749845</v>
      </c>
      <c r="L1686" s="444">
        <f t="shared" ca="1" si="114"/>
        <v>-869859118.16027129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15"/>
        <v>-869859118.16027129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-3624412.9923344636</v>
      </c>
      <c r="L1687" s="444">
        <f t="shared" ca="1" si="114"/>
        <v>-873483531.15260577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15"/>
        <v>-873483531.15260577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-3639514.7131358576</v>
      </c>
      <c r="L1688" s="444">
        <f t="shared" ca="1" si="114"/>
        <v>-877123045.86574161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15"/>
        <v>-877123045.86574161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-3654679.3577739233</v>
      </c>
      <c r="L1689" s="444">
        <f t="shared" ca="1" si="114"/>
        <v>-880777725.22351551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15"/>
        <v>-880777725.22351551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-3669907.1884313147</v>
      </c>
      <c r="L1690" s="444">
        <f t="shared" ca="1" si="114"/>
        <v>-884447632.41194677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15"/>
        <v>-884447632.41194677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-3685198.4683831111</v>
      </c>
      <c r="L1691" s="444">
        <f t="shared" ca="1" si="114"/>
        <v>-888132830.88032985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15"/>
        <v>-888132830.88032985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-3700553.4620013749</v>
      </c>
      <c r="L1692" s="444">
        <f t="shared" ca="1" si="114"/>
        <v>-891833384.34233117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15"/>
        <v>-891833384.34233117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-3715972.4347597132</v>
      </c>
      <c r="L1693" s="444">
        <f t="shared" ca="1" si="114"/>
        <v>-895549356.77709091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15"/>
        <v>-895549356.77709091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-3731455.6532378788</v>
      </c>
      <c r="L1694" s="444">
        <f t="shared" ca="1" si="114"/>
        <v>-899280812.43032873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15"/>
        <v>-899280812.43032873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-3747003.3851263695</v>
      </c>
      <c r="L1695" s="444">
        <f t="shared" ca="1" si="114"/>
        <v>-903027815.81545508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15"/>
        <v>-903027815.81545508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-3762615.8992310623</v>
      </c>
      <c r="L1696" s="444">
        <f t="shared" ca="1" si="114"/>
        <v>-906790431.71468616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15"/>
        <v>-906790431.71468616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-3778293.4654778591</v>
      </c>
      <c r="L1697" s="444">
        <f t="shared" ca="1" si="114"/>
        <v>-910568725.18016398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15"/>
        <v>-910568725.18016398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-3794036.3549173498</v>
      </c>
      <c r="L1698" s="444">
        <f t="shared" ca="1" si="114"/>
        <v>-914362761.53508139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15"/>
        <v>-914362761.53508139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-3809844.8397295061</v>
      </c>
      <c r="L1699" s="444">
        <f t="shared" ca="1" si="114"/>
        <v>-918172606.37481093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15"/>
        <v>-918172606.37481093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-3825719.1932283789</v>
      </c>
      <c r="L1700" s="444">
        <f t="shared" ca="1" si="114"/>
        <v>-921998325.5680393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15"/>
        <v>-921998325.5680393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-3841659.6898668301</v>
      </c>
      <c r="L1701" s="444">
        <f t="shared" ca="1" si="114"/>
        <v>-925839985.25790608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15"/>
        <v>-925839985.25790608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-3857666.6052412754</v>
      </c>
      <c r="L1702" s="444">
        <f t="shared" ca="1" si="114"/>
        <v>-929697651.86314738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15"/>
        <v>-929697651.86314738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-3873740.2160964473</v>
      </c>
      <c r="L1703" s="444">
        <f t="shared" ca="1" si="114"/>
        <v>-933571392.07924378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15"/>
        <v>-933571392.07924378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-3889880.8003301821</v>
      </c>
      <c r="L1704" s="444">
        <f t="shared" ca="1" si="114"/>
        <v>-937461272.87957394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15"/>
        <v>-937461272.87957394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-3906088.6369982245</v>
      </c>
      <c r="L1705" s="444">
        <f t="shared" ca="1" si="114"/>
        <v>-941367361.51657212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15"/>
        <v>-941367361.51657212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-3922364.0063190502</v>
      </c>
      <c r="L1706" s="444">
        <f t="shared" ca="1" si="114"/>
        <v>-945289725.52289116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15"/>
        <v>-945289725.52289116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-3938707.1896787137</v>
      </c>
      <c r="L1707" s="444">
        <f t="shared" ca="1" si="114"/>
        <v>-949228432.71256983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15"/>
        <v>-949228432.71256983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-3955118.4696357078</v>
      </c>
      <c r="L1708" s="444">
        <f t="shared" ca="1" si="114"/>
        <v>-953183551.18220556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15"/>
        <v>-953183551.18220556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-3971598.1299258564</v>
      </c>
      <c r="L1709" s="444">
        <f t="shared" ca="1" si="114"/>
        <v>-957155149.3121314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15"/>
        <v>-957155149.3121314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-3988146.4554672148</v>
      </c>
      <c r="L1710" s="444">
        <f t="shared" ca="1" si="114"/>
        <v>-961143295.76759863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15"/>
        <v>-961143295.76759863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-4004763.732364994</v>
      </c>
      <c r="L1711" s="444">
        <f t="shared" ca="1" si="114"/>
        <v>-965148059.49996364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15"/>
        <v>-965148059.49996364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-4021450.247916515</v>
      </c>
      <c r="L1712" s="444">
        <f t="shared" ca="1" si="114"/>
        <v>-969169509.7478801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15"/>
        <v>-969169509.7478801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-4038206.2906161672</v>
      </c>
      <c r="L1713" s="444">
        <f t="shared" ca="1" si="114"/>
        <v>-973207716.03849626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15"/>
        <v>-973207716.03849626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-4055032.1501604016</v>
      </c>
      <c r="L1714" s="444">
        <f t="shared" ca="1" si="114"/>
        <v>-977262748.18865669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15"/>
        <v>-977262748.18865669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-4071928.117452736</v>
      </c>
      <c r="L1715" s="444">
        <f t="shared" ca="1" si="114"/>
        <v>-981334676.30610943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15"/>
        <v>-981334676.30610943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-4088894.4846087899</v>
      </c>
      <c r="L1716" s="444">
        <f t="shared" ca="1" si="114"/>
        <v>-985423570.7907182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15"/>
        <v>-985423570.7907182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-4105931.5449613258</v>
      </c>
      <c r="L1717" s="444">
        <f t="shared" ca="1" si="114"/>
        <v>-989529502.33567953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15"/>
        <v>-989529502.33567953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-4123039.5930653308</v>
      </c>
      <c r="L1718" s="444">
        <f t="shared" ca="1" si="114"/>
        <v>-993652541.92874491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15"/>
        <v>-993652541.92874491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-4140218.924703103</v>
      </c>
      <c r="L1719" s="444">
        <f t="shared" ca="1" si="114"/>
        <v>-997792760.85344803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15"/>
        <v>-997792760.85344803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-4157469.8368893662</v>
      </c>
      <c r="L1720" s="444">
        <f t="shared" ca="1" si="114"/>
        <v>-1001950230.6903374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15"/>
        <v>-1001950230.6903374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-4174792.6278764061</v>
      </c>
      <c r="L1721" s="444">
        <f t="shared" ca="1" si="114"/>
        <v>-1006125023.3182138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15"/>
        <v>-1006125023.3182138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-4192187.5971592241</v>
      </c>
      <c r="L1722" s="444">
        <f t="shared" ca="1" si="114"/>
        <v>-1010317210.9153731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15"/>
        <v>-1010317210.9153731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-4209655.0454807207</v>
      </c>
      <c r="L1723" s="444">
        <f t="shared" ca="1" si="114"/>
        <v>-1014526865.9608538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15"/>
        <v>-1014526865.9608538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-4227195.2748368904</v>
      </c>
      <c r="L1724" s="444">
        <f t="shared" ca="1" si="114"/>
        <v>-1018754061.2356907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15"/>
        <v>-1018754061.2356907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-4244808.5884820446</v>
      </c>
      <c r="L1725" s="444">
        <f t="shared" ca="1" si="114"/>
        <v>-1022998869.8241727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15"/>
        <v>-1022998869.8241727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-4262495.2909340532</v>
      </c>
      <c r="L1726" s="444">
        <f t="shared" ca="1" si="114"/>
        <v>-1027261365.1151068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15"/>
        <v>-1027261365.1151068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-4280255.6879796116</v>
      </c>
      <c r="L1727" s="444">
        <f t="shared" ca="1" si="114"/>
        <v>-1031541620.8030864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15"/>
        <v>-1031541620.8030864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-4298090.0866795257</v>
      </c>
      <c r="L1728" s="444">
        <f t="shared" ca="1" si="114"/>
        <v>-1035839710.889766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15"/>
        <v>-1035839710.889766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-4315998.7953740247</v>
      </c>
      <c r="L1729" s="444">
        <f t="shared" ca="1" si="114"/>
        <v>-1040155709.68514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15"/>
        <v>-1040155709.68514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-4333982.1236880831</v>
      </c>
      <c r="L1730" s="444">
        <f t="shared" ca="1" si="114"/>
        <v>-1044489691.8088281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15"/>
        <v>-1044489691.8088281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-4352040.3825367838</v>
      </c>
      <c r="L1731" s="444">
        <f t="shared" ca="1" si="114"/>
        <v>-1048841732.1913649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15"/>
        <v>-1048841732.1913649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-4370173.8841306865</v>
      </c>
      <c r="L1732" s="444">
        <f t="shared" ca="1" si="114"/>
        <v>-1053211906.0754956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15"/>
        <v>-1053211906.0754956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-4388382.9419812309</v>
      </c>
      <c r="L1733" s="444">
        <f t="shared" ca="1" si="114"/>
        <v>-1057600289.0174768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15"/>
        <v>-1057600289.0174768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-4406667.8709061537</v>
      </c>
      <c r="L1734" s="444">
        <f t="shared" ca="1" si="114"/>
        <v>-1062006956.8883829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15"/>
        <v>-1062006956.8883829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-4425028.987034929</v>
      </c>
      <c r="L1735" s="444">
        <f t="shared" ca="1" si="114"/>
        <v>-1066431985.8754178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15"/>
        <v>-1066431985.8754178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-4443466.6078142412</v>
      </c>
      <c r="L1736" s="444">
        <f t="shared" ca="1" si="114"/>
        <v>-1070875452.483232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15"/>
        <v>-1070875452.483232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-4461981.0520134671</v>
      </c>
      <c r="L1737" s="444">
        <f t="shared" ca="1" si="114"/>
        <v>-1075337433.5352454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15"/>
        <v>-1075337433.5352454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-4480572.639730189</v>
      </c>
      <c r="L1738" s="444">
        <f t="shared" ca="1" si="114"/>
        <v>-1079818006.1749756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15"/>
        <v>-1079818006.1749756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-4499241.6923957318</v>
      </c>
      <c r="L1739" s="444">
        <f t="shared" ca="1" si="114"/>
        <v>-1084317247.8673713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15"/>
        <v>-1084317247.8673713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-4517988.5327807134</v>
      </c>
      <c r="L1740" s="444">
        <f t="shared" ca="1" si="114"/>
        <v>-1088835236.400152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15"/>
        <v>-1088835236.400152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-4536813.4850006327</v>
      </c>
      <c r="L1741" s="444">
        <f t="shared" ca="1" si="114"/>
        <v>-1093372049.8851526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15"/>
        <v>-1093372049.8851526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-4555716.8745214688</v>
      </c>
      <c r="L1742" s="444">
        <f t="shared" ca="1" si="114"/>
        <v>-1097927766.7596741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15"/>
        <v>-1097927766.7596741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-4574699.0281653088</v>
      </c>
      <c r="L1743" s="444">
        <f t="shared" ca="1" si="114"/>
        <v>-1102502465.7878394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15"/>
        <v>-1102502465.7878394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-4593760.2741159974</v>
      </c>
      <c r="L1744" s="444">
        <f t="shared" ca="1" si="114"/>
        <v>-1107096226.0619555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15"/>
        <v>-1107096226.0619555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-4612900.9419248141</v>
      </c>
      <c r="L1745" s="444">
        <f t="shared" ca="1" si="114"/>
        <v>-1111709127.0038803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15"/>
        <v>-1111709127.0038803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-4632121.3625161676</v>
      </c>
      <c r="L1746" s="444">
        <f t="shared" ca="1" si="114"/>
        <v>-1116341248.3663964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15"/>
        <v>-1116341248.3663964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-4651421.8681933181</v>
      </c>
      <c r="L1747" s="444">
        <f t="shared" ca="1" si="114"/>
        <v>-1120992670.2345898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15"/>
        <v>-1120992670.2345898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-4670802.7926441245</v>
      </c>
      <c r="L1748" s="444">
        <f t="shared" ca="1" si="114"/>
        <v>-1125663473.0272338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15"/>
        <v>-1125663473.0272338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-4690264.4709468074</v>
      </c>
      <c r="L1749" s="444">
        <f t="shared" ca="1" si="114"/>
        <v>-1130353737.4981806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15"/>
        <v>-1130353737.4981806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-4709807.239575753</v>
      </c>
      <c r="L1750" s="444">
        <f t="shared" ca="1" si="114"/>
        <v>-1135063544.7377565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15"/>
        <v>-1135063544.7377565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-4729431.4364073183</v>
      </c>
      <c r="L1751" s="444">
        <f t="shared" ca="1" si="114"/>
        <v>-1139792976.1741638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15"/>
        <v>-1139792976.1741638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-4749137.4007256823</v>
      </c>
      <c r="L1752" s="444">
        <f t="shared" ca="1" si="114"/>
        <v>-1144542113.5748894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15"/>
        <v>-1144542113.5748894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-4768925.473228706</v>
      </c>
      <c r="L1753" s="444">
        <f t="shared" ca="1" si="114"/>
        <v>-1149311039.0481181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15"/>
        <v>-1149311039.0481181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-4788795.996033825</v>
      </c>
      <c r="L1754" s="444">
        <f t="shared" ca="1" si="114"/>
        <v>-1154099835.044152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15"/>
        <v>-1154099835.044152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-4808749.3126839669</v>
      </c>
      <c r="L1755" s="444">
        <f t="shared" ca="1" si="114"/>
        <v>-1158908584.3568361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15"/>
        <v>-1158908584.3568361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-4828785.768153484</v>
      </c>
      <c r="L1756" s="444">
        <f t="shared" ca="1" si="114"/>
        <v>-1163737370.1249895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15"/>
        <v>-1163737370.1249895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-4848905.708854123</v>
      </c>
      <c r="L1757" s="444">
        <f t="shared" ca="1" si="114"/>
        <v>-1168586275.8338437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15"/>
        <v>-1168586275.8338437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-4869109.4826410152</v>
      </c>
      <c r="L1758" s="444">
        <f t="shared" ca="1" si="114"/>
        <v>-1173455385.3164847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15"/>
        <v>-1173455385.3164847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-4889397.4388186857</v>
      </c>
      <c r="L1759" s="444">
        <f t="shared" ca="1" si="114"/>
        <v>-1178344782.7553034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15"/>
        <v>-1178344782.7553034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-4909769.9281470971</v>
      </c>
      <c r="L1760" s="444">
        <f t="shared" ca="1" si="114"/>
        <v>-1183254552.6834505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15"/>
        <v>-1183254552.6834505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-4930227.3028477104</v>
      </c>
      <c r="L1761" s="444">
        <f t="shared" ca="1" si="114"/>
        <v>-1188184779.9862981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15"/>
        <v>-1188184779.9862981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-4950769.916609575</v>
      </c>
      <c r="L1762" s="444">
        <f t="shared" ca="1" si="114"/>
        <v>-1193135549.9029076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15"/>
        <v>-1193135549.9029076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-4971398.1245954484</v>
      </c>
      <c r="L1763" s="444">
        <f t="shared" ca="1" si="114"/>
        <v>-1198106948.027503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15"/>
        <v>-1198106948.027503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-4992112.2834479287</v>
      </c>
      <c r="L1764" s="444">
        <f t="shared" ca="1" si="114"/>
        <v>-1203099060.310951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15"/>
        <v>-1203099060.310951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-5012912.751295629</v>
      </c>
      <c r="L1765" s="444">
        <f t="shared" ca="1" si="114"/>
        <v>-1208111973.0622466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15"/>
        <v>-1208111973.0622466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-5033799.8877593605</v>
      </c>
      <c r="L1766" s="444">
        <f t="shared" ca="1" si="114"/>
        <v>-1213145772.950006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15"/>
        <v>-1213145772.950006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-5054774.0539583582</v>
      </c>
      <c r="L1767" s="444">
        <f t="shared" ca="1" si="114"/>
        <v>-1218200547.0039644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15"/>
        <v>-1218200547.0039644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-5075835.6125165187</v>
      </c>
      <c r="L1768" s="444">
        <f t="shared" ca="1" si="114"/>
        <v>-1223276382.6164808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15"/>
        <v>-1223276382.6164808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-5096984.9275686704</v>
      </c>
      <c r="L1769" s="444">
        <f t="shared" ca="1" si="114"/>
        <v>-1228373367.5440495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15"/>
        <v>-1228373367.5440495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-5118222.3647668725</v>
      </c>
      <c r="L1770" s="444">
        <f t="shared" ca="1" si="114"/>
        <v>-1233491589.9088163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15"/>
        <v>-1233491589.9088163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-5139548.2912867349</v>
      </c>
      <c r="L1771" s="444">
        <f t="shared" ca="1" si="114"/>
        <v>-1238631138.200103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15"/>
        <v>-1238631138.200103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-5160963.075833763</v>
      </c>
      <c r="L1772" s="444">
        <f t="shared" ca="1" si="114"/>
        <v>-1243792101.2759368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15"/>
        <v>-1243792101.2759368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-5182467.0886497367</v>
      </c>
      <c r="L1773" s="444">
        <f t="shared" ca="1" si="114"/>
        <v>-1248974568.3645866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15"/>
        <v>-1248974568.3645866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-5204060.7015191112</v>
      </c>
      <c r="L1774" s="444">
        <f t="shared" ca="1" si="114"/>
        <v>-1254178629.0661056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15"/>
        <v>-1254178629.0661056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-5225744.2877754401</v>
      </c>
      <c r="L1775" s="444">
        <f t="shared" ca="1" si="114"/>
        <v>-1259404373.3538811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15"/>
        <v>-1259404373.3538811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-5247518.2223078376</v>
      </c>
      <c r="L1776" s="444">
        <f t="shared" ca="1" si="114"/>
        <v>-1264651891.576189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15"/>
        <v>-1264651891.576189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-5269382.881567454</v>
      </c>
      <c r="L1777" s="444">
        <f t="shared" ca="1" si="114"/>
        <v>-1269921274.4577565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15"/>
        <v>-1269921274.4577565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-5291338.6435739854</v>
      </c>
      <c r="L1778" s="444">
        <f t="shared" ca="1" si="114"/>
        <v>-1275212613.1013305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15"/>
        <v>-1275212613.1013305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-5313385.8879222106</v>
      </c>
      <c r="L1779" s="444">
        <f t="shared" ca="1" si="114"/>
        <v>-1280525998.9892528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15"/>
        <v>-1280525998.9892528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-5335524.9957885537</v>
      </c>
      <c r="L1780" s="444">
        <f t="shared" ca="1" si="114"/>
        <v>-1285861523.9850414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15"/>
        <v>-1285861523.9850414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-5357756.3499376727</v>
      </c>
      <c r="L1781" s="444">
        <f t="shared" ca="1" si="114"/>
        <v>-1291219280.3349791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15"/>
        <v>-1291219280.3349791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-5380080.3347290792</v>
      </c>
      <c r="L1782" s="444">
        <f t="shared" ca="1" si="114"/>
        <v>-1296599360.6697083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15"/>
        <v>-1296599360.6697083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-5402497.3361237841</v>
      </c>
      <c r="L1783" s="444">
        <f t="shared" ca="1" si="114"/>
        <v>-1302001858.005832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15"/>
        <v>-1302001858.005832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-5425007.7416909663</v>
      </c>
      <c r="L1784" s="444">
        <f t="shared" ca="1" si="114"/>
        <v>-1307426865.7475228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15"/>
        <v>-1307426865.7475228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-5447611.940614678</v>
      </c>
      <c r="L1785" s="444">
        <f t="shared" ca="1" si="114"/>
        <v>-1312874477.6881375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15"/>
        <v>-1312874477.6881375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-5470310.3237005733</v>
      </c>
      <c r="L1786" s="444">
        <f t="shared" ca="1" si="114"/>
        <v>-1318344788.0118382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15"/>
        <v>-1318344788.0118382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-5493103.2833826588</v>
      </c>
      <c r="L1787" s="444">
        <f t="shared" ca="1" si="114"/>
        <v>-1323837891.2952209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15"/>
        <v>-1323837891.2952209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-5515991.2137300866</v>
      </c>
      <c r="L1788" s="444">
        <f t="shared" ca="1" si="114"/>
        <v>-1329353882.5089509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15"/>
        <v>-1329353882.5089509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-5538974.5104539618</v>
      </c>
      <c r="L1789" s="444">
        <f t="shared" ca="1" si="114"/>
        <v>-1334892857.0194049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15"/>
        <v>-1334892857.0194049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-5562053.5709141865</v>
      </c>
      <c r="L1790" s="444">
        <f t="shared" ca="1" si="114"/>
        <v>-1340454910.5903192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15"/>
        <v>-1340454910.5903192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-5585228.7941263299</v>
      </c>
      <c r="L1791" s="444">
        <f t="shared" ca="1" si="114"/>
        <v>-1346040139.3844454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15"/>
        <v>-1346040139.3844454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-5608500.5807685228</v>
      </c>
      <c r="L1792" s="444">
        <f t="shared" ca="1" si="114"/>
        <v>-1351648639.965214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15"/>
        <v>-1351648639.965214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-5631869.3331883913</v>
      </c>
      <c r="L1793" s="444">
        <f t="shared" ref="L1793:L2047" ca="1" si="119">I1793-J1793+K1793</f>
        <v>-1357280509.2984023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20">L1793</f>
        <v>-1357280509.2984023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-5655335.4554100093</v>
      </c>
      <c r="L1794" s="444">
        <f t="shared" ca="1" si="119"/>
        <v>-1362935844.7538123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20"/>
        <v>-1362935844.7538123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-5678899.353140885</v>
      </c>
      <c r="L1795" s="444">
        <f t="shared" ca="1" si="119"/>
        <v>-1368614744.1069531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20"/>
        <v>-1368614744.1069531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-5702561.4337789714</v>
      </c>
      <c r="L1796" s="444">
        <f t="shared" ca="1" si="119"/>
        <v>-1374317305.5407321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20"/>
        <v>-1374317305.5407321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-5726322.106419717</v>
      </c>
      <c r="L1797" s="444">
        <f t="shared" ca="1" si="119"/>
        <v>-1380043627.6471519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20"/>
        <v>-1380043627.6471519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-5750181.7818631334</v>
      </c>
      <c r="L1798" s="444">
        <f t="shared" ca="1" si="119"/>
        <v>-1385793809.4290152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20"/>
        <v>-1385793809.4290152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-5774140.8726208964</v>
      </c>
      <c r="L1799" s="444">
        <f t="shared" ca="1" si="119"/>
        <v>-1391567950.301636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20"/>
        <v>-1391567950.301636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-5798199.7929234831</v>
      </c>
      <c r="L1800" s="444">
        <f t="shared" ca="1" si="119"/>
        <v>-1397366150.0945594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20"/>
        <v>-1397366150.0945594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-5822358.9587273309</v>
      </c>
      <c r="L1801" s="444">
        <f t="shared" ca="1" si="119"/>
        <v>-1403188509.0532868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20"/>
        <v>-1403188509.0532868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-5846618.7877220279</v>
      </c>
      <c r="L1802" s="444">
        <f t="shared" ca="1" si="119"/>
        <v>-1409035127.8410089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20"/>
        <v>-1409035127.8410089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-5870979.6993375374</v>
      </c>
      <c r="L1803" s="444">
        <f t="shared" ca="1" si="119"/>
        <v>-1414906107.5403464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20"/>
        <v>-1414906107.5403464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-5895442.1147514433</v>
      </c>
      <c r="L1804" s="444">
        <f t="shared" ca="1" si="119"/>
        <v>-1420801549.6550977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20"/>
        <v>-1420801549.6550977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-5920006.4568962408</v>
      </c>
      <c r="L1805" s="444">
        <f t="shared" ca="1" si="119"/>
        <v>-1426721556.111994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20"/>
        <v>-1426721556.111994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-5944673.1504666414</v>
      </c>
      <c r="L1806" s="444">
        <f t="shared" ca="1" si="119"/>
        <v>-1432666229.2624607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20"/>
        <v>-1432666229.2624607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-5969442.6219269196</v>
      </c>
      <c r="L1807" s="444">
        <f t="shared" ca="1" si="119"/>
        <v>-1438635671.8843877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20"/>
        <v>-1438635671.8843877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-5994315.2995182825</v>
      </c>
      <c r="L1808" s="444">
        <f t="shared" ca="1" si="119"/>
        <v>-1444629987.1839061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20"/>
        <v>-1444629987.1839061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-6019291.6132662753</v>
      </c>
      <c r="L1809" s="444">
        <f t="shared" ca="1" si="119"/>
        <v>-1450649278.7971723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20"/>
        <v>-1450649278.7971723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-6044371.9949882179</v>
      </c>
      <c r="L1810" s="444">
        <f t="shared" ca="1" si="119"/>
        <v>-1456693650.7921605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20"/>
        <v>-1456693650.7921605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-6069556.8783006687</v>
      </c>
      <c r="L1811" s="444">
        <f t="shared" ca="1" si="119"/>
        <v>-1462763207.6704612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20"/>
        <v>-1462763207.6704612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-6094846.6986269215</v>
      </c>
      <c r="L1812" s="444">
        <f t="shared" ca="1" si="119"/>
        <v>-1468858054.3690882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20"/>
        <v>-1468858054.3690882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-6120241.8932045344</v>
      </c>
      <c r="L1813" s="444">
        <f t="shared" ca="1" si="119"/>
        <v>-1474978296.2622926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20"/>
        <v>-1474978296.2622926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-6145742.901092886</v>
      </c>
      <c r="L1814" s="444">
        <f t="shared" ca="1" si="119"/>
        <v>-1481124039.1633854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20"/>
        <v>-1481124039.1633854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-6171350.1631807722</v>
      </c>
      <c r="L1815" s="444">
        <f t="shared" ca="1" si="119"/>
        <v>-1487295389.3265662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20"/>
        <v>-1487295389.3265662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-6197064.1221940257</v>
      </c>
      <c r="L1816" s="444">
        <f t="shared" ca="1" si="119"/>
        <v>-1493492453.4487603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20"/>
        <v>-1493492453.4487603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-6222885.2227031682</v>
      </c>
      <c r="L1817" s="444">
        <f t="shared" ca="1" si="119"/>
        <v>-1499715338.6714635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20"/>
        <v>-1499715338.6714635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-6248813.9111310979</v>
      </c>
      <c r="L1818" s="444">
        <f t="shared" ca="1" si="119"/>
        <v>-1505964152.5825946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20"/>
        <v>-1505964152.5825946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-6274850.6357608112</v>
      </c>
      <c r="L1819" s="444">
        <f t="shared" ca="1" si="119"/>
        <v>-1512239003.2183554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20"/>
        <v>-1512239003.2183554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-6300995.8467431478</v>
      </c>
      <c r="L1820" s="444">
        <f t="shared" ca="1" si="119"/>
        <v>-1518539999.0650985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20"/>
        <v>-1518539999.0650985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-6327249.9961045776</v>
      </c>
      <c r="L1821" s="444">
        <f t="shared" ca="1" si="119"/>
        <v>-1524867249.061203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20"/>
        <v>-1524867249.061203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-6353613.5377550125</v>
      </c>
      <c r="L1822" s="444">
        <f t="shared" ca="1" si="119"/>
        <v>-1531220862.598958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20"/>
        <v>-1531220862.598958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-6380086.9274956584</v>
      </c>
      <c r="L1823" s="444">
        <f t="shared" ca="1" si="119"/>
        <v>-1537600949.5264537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20"/>
        <v>-1537600949.5264537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-6406670.6230268907</v>
      </c>
      <c r="L1824" s="444">
        <f t="shared" ca="1" si="119"/>
        <v>-1544007620.1494806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20"/>
        <v>-1544007620.1494806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-6433365.083956169</v>
      </c>
      <c r="L1825" s="444">
        <f t="shared" ca="1" si="119"/>
        <v>-1550440985.2334368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20"/>
        <v>-1550440985.2334368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-6460170.7718059868</v>
      </c>
      <c r="L1826" s="444">
        <f t="shared" ca="1" si="119"/>
        <v>-1556901156.0052428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20"/>
        <v>-1556901156.0052428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-6487088.1500218455</v>
      </c>
      <c r="L1827" s="444">
        <f t="shared" ca="1" si="119"/>
        <v>-1563388244.1552646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20"/>
        <v>-1563388244.1552646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-6514117.6839802694</v>
      </c>
      <c r="L1828" s="444">
        <f t="shared" ca="1" si="119"/>
        <v>-1569902361.8392448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20"/>
        <v>-1569902361.8392448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-6541259.8409968531</v>
      </c>
      <c r="L1829" s="444">
        <f t="shared" ca="1" si="119"/>
        <v>-1576443621.6802416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20"/>
        <v>-1576443621.6802416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-6568515.09033434</v>
      </c>
      <c r="L1830" s="444">
        <f t="shared" ca="1" si="119"/>
        <v>-1583012136.770576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20"/>
        <v>-1583012136.770576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-6595883.9032107331</v>
      </c>
      <c r="L1831" s="444">
        <f t="shared" ca="1" si="119"/>
        <v>-1589608020.6737866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20"/>
        <v>-1589608020.6737866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-6623366.752807444</v>
      </c>
      <c r="L1832" s="444">
        <f t="shared" ca="1" si="119"/>
        <v>-1596231387.426594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20"/>
        <v>-1596231387.426594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-6650964.1142774746</v>
      </c>
      <c r="L1833" s="444">
        <f t="shared" ca="1" si="119"/>
        <v>-1602882351.5408714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20"/>
        <v>-1602882351.5408714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-6678676.4647536306</v>
      </c>
      <c r="L1834" s="444">
        <f t="shared" ca="1" si="119"/>
        <v>-1609561028.005625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20"/>
        <v>-1609561028.005625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-6706504.2833567709</v>
      </c>
      <c r="L1835" s="444">
        <f t="shared" ca="1" si="119"/>
        <v>-1616267532.2889817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20"/>
        <v>-1616267532.2889817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-6734448.05120409</v>
      </c>
      <c r="L1836" s="444">
        <f t="shared" ca="1" si="119"/>
        <v>-1623001980.3401859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20"/>
        <v>-1623001980.3401859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-6762508.2514174413</v>
      </c>
      <c r="L1837" s="444">
        <f t="shared" ca="1" si="119"/>
        <v>-1629764488.5916033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20"/>
        <v>-1629764488.5916033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-6790685.3691316806</v>
      </c>
      <c r="L1838" s="444">
        <f t="shared" ca="1" si="119"/>
        <v>-1636555173.9607348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20"/>
        <v>-1636555173.9607348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-6818979.8915030621</v>
      </c>
      <c r="L1839" s="444">
        <f t="shared" ca="1" si="119"/>
        <v>-1643374153.8522379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20"/>
        <v>-1643374153.8522379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-6847392.3077176576</v>
      </c>
      <c r="L1840" s="444">
        <f t="shared" ca="1" si="119"/>
        <v>-1650221546.1599555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20"/>
        <v>-1650221546.1599555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-6875923.1089998148</v>
      </c>
      <c r="L1841" s="444">
        <f t="shared" ca="1" si="119"/>
        <v>-1657097469.2689552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20"/>
        <v>-1657097469.2689552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-6904572.788620647</v>
      </c>
      <c r="L1842" s="444">
        <f t="shared" ca="1" si="119"/>
        <v>-1664002042.0575759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20"/>
        <v>-1664002042.0575759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-6933341.8419065662</v>
      </c>
      <c r="L1843" s="444">
        <f t="shared" ca="1" si="119"/>
        <v>-1670935383.8994825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20"/>
        <v>-1670935383.8994825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-6962230.7662478434</v>
      </c>
      <c r="L1844" s="444">
        <f t="shared" ca="1" si="119"/>
        <v>-1677897614.6657302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20"/>
        <v>-1677897614.6657302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-6991240.061107209</v>
      </c>
      <c r="L1845" s="444">
        <f t="shared" ca="1" si="119"/>
        <v>-1684888854.7268374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20"/>
        <v>-1684888854.7268374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-7020370.2280284893</v>
      </c>
      <c r="L1846" s="444">
        <f t="shared" ca="1" si="119"/>
        <v>-1691909224.9548659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20"/>
        <v>-1691909224.9548659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-7049621.7706452738</v>
      </c>
      <c r="L1847" s="444">
        <f t="shared" ca="1" si="119"/>
        <v>-1698958846.7255113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20"/>
        <v>-1698958846.7255113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-7078995.1946896305</v>
      </c>
      <c r="L1848" s="444">
        <f t="shared" ca="1" si="119"/>
        <v>-1706037841.9202008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20"/>
        <v>-1706037841.9202008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-7108491.0080008367</v>
      </c>
      <c r="L1849" s="444">
        <f t="shared" ca="1" si="119"/>
        <v>-1713146332.9282017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20"/>
        <v>-1713146332.9282017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-7138109.7205341738</v>
      </c>
      <c r="L1850" s="444">
        <f t="shared" ca="1" si="119"/>
        <v>-1720284442.6487358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20"/>
        <v>-1720284442.6487358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-7167851.8443697318</v>
      </c>
      <c r="L1851" s="444">
        <f t="shared" ca="1" si="119"/>
        <v>-1727452294.4931054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20"/>
        <v>-1727452294.4931054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-7197717.8937212722</v>
      </c>
      <c r="L1852" s="444">
        <f t="shared" ca="1" si="119"/>
        <v>-1734650012.3868268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20"/>
        <v>-1734650012.3868268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-7227708.3849451104</v>
      </c>
      <c r="L1853" s="444">
        <f t="shared" ca="1" si="119"/>
        <v>-1741877720.7717719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20"/>
        <v>-1741877720.7717719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-7257823.8365490492</v>
      </c>
      <c r="L1854" s="444">
        <f t="shared" ca="1" si="119"/>
        <v>-1749135544.608321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20"/>
        <v>-1749135544.608321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-7288064.7692013374</v>
      </c>
      <c r="L1855" s="444">
        <f t="shared" ca="1" si="119"/>
        <v>-1756423609.3775222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20"/>
        <v>-1756423609.3775222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-7318431.705739676</v>
      </c>
      <c r="L1856" s="444">
        <f t="shared" ca="1" si="119"/>
        <v>-1763742041.083262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20"/>
        <v>-1763742041.083262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-7348925.1711802566</v>
      </c>
      <c r="L1857" s="444">
        <f t="shared" ca="1" si="119"/>
        <v>-1771090966.2544422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20"/>
        <v>-1771090966.2544422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-7379545.6927268421</v>
      </c>
      <c r="L1858" s="444">
        <f t="shared" ca="1" si="119"/>
        <v>-1778470511.9471691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20"/>
        <v>-1778470511.9471691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-7410293.7997798724</v>
      </c>
      <c r="L1859" s="444">
        <f t="shared" ca="1" si="119"/>
        <v>-1785880805.746949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20"/>
        <v>-1785880805.746949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-7441170.0239456194</v>
      </c>
      <c r="L1860" s="444">
        <f t="shared" ca="1" si="119"/>
        <v>-1793321975.7708945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20"/>
        <v>-1793321975.7708945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-7472174.8990453938</v>
      </c>
      <c r="L1861" s="444">
        <f t="shared" ca="1" si="119"/>
        <v>-1800794150.66994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20"/>
        <v>-1800794150.66994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-7503308.9611247489</v>
      </c>
      <c r="L1862" s="444">
        <f t="shared" ca="1" si="119"/>
        <v>-1808297459.6310647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20"/>
        <v>-1808297459.6310647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-7534572.7484627701</v>
      </c>
      <c r="L1863" s="444">
        <f t="shared" ca="1" si="119"/>
        <v>-1815832032.3795273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20"/>
        <v>-1815832032.3795273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-7565966.8015813641</v>
      </c>
      <c r="L1864" s="444">
        <f t="shared" ca="1" si="119"/>
        <v>-1823397999.1811087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20"/>
        <v>-1823397999.1811087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-7597491.6632546186</v>
      </c>
      <c r="L1865" s="444">
        <f t="shared" ca="1" si="119"/>
        <v>-1830995490.8443632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20"/>
        <v>-1830995490.8443632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-7629147.87851818</v>
      </c>
      <c r="L1866" s="444">
        <f t="shared" ca="1" si="119"/>
        <v>-1838624638.7228813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20"/>
        <v>-1838624638.7228813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-7660935.9946786724</v>
      </c>
      <c r="L1867" s="444">
        <f t="shared" ca="1" si="119"/>
        <v>-1846285574.7175601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20"/>
        <v>-1846285574.7175601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-7692856.5613231668</v>
      </c>
      <c r="L1868" s="444">
        <f t="shared" ca="1" si="119"/>
        <v>-1853978431.2788832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20"/>
        <v>-1853978431.2788832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-7724910.1303286813</v>
      </c>
      <c r="L1869" s="444">
        <f t="shared" ca="1" si="119"/>
        <v>-1861703341.4092119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20"/>
        <v>-1861703341.4092119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-7757097.255871716</v>
      </c>
      <c r="L1870" s="444">
        <f t="shared" ca="1" si="119"/>
        <v>-1869460438.6650836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20"/>
        <v>-1869460438.6650836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-7789418.4944378482</v>
      </c>
      <c r="L1871" s="444">
        <f t="shared" ca="1" si="119"/>
        <v>-1877249857.1595216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20"/>
        <v>-1877249857.1595216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-7821874.4048313396</v>
      </c>
      <c r="L1872" s="444">
        <f t="shared" ca="1" si="119"/>
        <v>-1885071731.564353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20"/>
        <v>-1885071731.564353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-7854465.5481848046</v>
      </c>
      <c r="L1873" s="444">
        <f t="shared" ca="1" si="119"/>
        <v>-1892926197.1125379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20"/>
        <v>-1892926197.1125379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-7887192.4879689077</v>
      </c>
      <c r="L1874" s="444">
        <f t="shared" ca="1" si="119"/>
        <v>-1900813389.6005068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20"/>
        <v>-1900813389.6005068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-7920055.7900021104</v>
      </c>
      <c r="L1875" s="444">
        <f t="shared" ca="1" si="119"/>
        <v>-1908733445.3905089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20"/>
        <v>-1908733445.3905089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-7953056.0224604541</v>
      </c>
      <c r="L1876" s="444">
        <f t="shared" ca="1" si="119"/>
        <v>-1916686501.4129694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20"/>
        <v>-1916686501.4129694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-7986193.7558873734</v>
      </c>
      <c r="L1877" s="444">
        <f t="shared" ca="1" si="119"/>
        <v>-1924672695.1688566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20"/>
        <v>-1924672695.1688566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-8019469.5632035695</v>
      </c>
      <c r="L1878" s="444">
        <f t="shared" ca="1" si="119"/>
        <v>-1932692164.7320602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20"/>
        <v>-1932692164.7320602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-8052884.0197169175</v>
      </c>
      <c r="L1879" s="444">
        <f t="shared" ca="1" si="119"/>
        <v>-1940745048.7517772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20"/>
        <v>-1940745048.7517772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-8086437.7031324049</v>
      </c>
      <c r="L1880" s="444">
        <f t="shared" ca="1" si="119"/>
        <v>-1948831486.4549096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20"/>
        <v>-1948831486.4549096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-8120131.193562123</v>
      </c>
      <c r="L1881" s="444">
        <f t="shared" ca="1" si="119"/>
        <v>-1956951617.6484716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20"/>
        <v>-1956951617.6484716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-8153965.073535298</v>
      </c>
      <c r="L1882" s="444">
        <f t="shared" ca="1" si="119"/>
        <v>-1965105582.7220068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20"/>
        <v>-1965105582.7220068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-8187939.9280083617</v>
      </c>
      <c r="L1883" s="444">
        <f t="shared" ca="1" si="119"/>
        <v>-1973293522.6500151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20"/>
        <v>-1973293522.6500151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-8222056.3443750618</v>
      </c>
      <c r="L1884" s="444">
        <f t="shared" ca="1" si="119"/>
        <v>-1981515578.9943902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20"/>
        <v>-1981515578.9943902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-8256314.9124766262</v>
      </c>
      <c r="L1885" s="444">
        <f t="shared" ca="1" si="119"/>
        <v>-1989771893.9068668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20"/>
        <v>-1989771893.9068668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-8290716.2246119445</v>
      </c>
      <c r="L1886" s="444">
        <f t="shared" ca="1" si="119"/>
        <v>-1998062610.1314788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20"/>
        <v>-1998062610.1314788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-8325260.8755478282</v>
      </c>
      <c r="L1887" s="444">
        <f t="shared" ca="1" si="119"/>
        <v>-2006387871.0070267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20"/>
        <v>-2006387871.0070267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-8359949.4625292774</v>
      </c>
      <c r="L1888" s="444">
        <f t="shared" ca="1" si="119"/>
        <v>-2014747820.4695559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20"/>
        <v>-2014747820.4695559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-8394782.5852898154</v>
      </c>
      <c r="L1889" s="444">
        <f t="shared" ca="1" si="119"/>
        <v>-2023142603.0548456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20"/>
        <v>-2023142603.0548456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-8429760.8460618556</v>
      </c>
      <c r="L1890" s="444">
        <f t="shared" ca="1" si="119"/>
        <v>-2031572363.9009075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20"/>
        <v>-2031572363.9009075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-8464884.8495871127</v>
      </c>
      <c r="L1891" s="444">
        <f t="shared" ca="1" si="119"/>
        <v>-2040037248.7504947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20"/>
        <v>-2040037248.7504947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-8500155.2031270619</v>
      </c>
      <c r="L1892" s="444">
        <f t="shared" ca="1" si="119"/>
        <v>-2048537403.9536219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20"/>
        <v>-2048537403.9536219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-8535572.5164734237</v>
      </c>
      <c r="L1893" s="444">
        <f t="shared" ca="1" si="119"/>
        <v>-2057072976.4700954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20"/>
        <v>-2057072976.4700954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-8571137.4019587301</v>
      </c>
      <c r="L1894" s="444">
        <f t="shared" ca="1" si="119"/>
        <v>-2065644113.8720541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20"/>
        <v>-2065644113.8720541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-8606850.474466892</v>
      </c>
      <c r="L1895" s="444">
        <f t="shared" ca="1" si="119"/>
        <v>-2074250964.3465209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20"/>
        <v>-2074250964.3465209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-8642712.3514438365</v>
      </c>
      <c r="L1896" s="444">
        <f t="shared" ca="1" si="119"/>
        <v>-2082893676.6979647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20"/>
        <v>-2082893676.6979647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-8678723.6529081874</v>
      </c>
      <c r="L1897" s="444">
        <f t="shared" ca="1" si="119"/>
        <v>-2091572400.3508728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20"/>
        <v>-2091572400.3508728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-8714885.0014619697</v>
      </c>
      <c r="L1898" s="444">
        <f t="shared" ca="1" si="119"/>
        <v>-2100287285.3523347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20"/>
        <v>-2100287285.3523347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-8751197.0223013945</v>
      </c>
      <c r="L1899" s="444">
        <f t="shared" ca="1" si="119"/>
        <v>-2109038482.3746362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20"/>
        <v>-2109038482.3746362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-8787660.343227651</v>
      </c>
      <c r="L1900" s="444">
        <f t="shared" ca="1" si="119"/>
        <v>-2117826142.7178638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20"/>
        <v>-2117826142.7178638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-8824275.5946577638</v>
      </c>
      <c r="L1901" s="444">
        <f t="shared" ca="1" si="119"/>
        <v>-2126650418.3125215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20"/>
        <v>-2126650418.3125215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-8861043.4096355066</v>
      </c>
      <c r="L1902" s="444">
        <f t="shared" ca="1" si="119"/>
        <v>-2135511461.722157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20"/>
        <v>-2135511461.722157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-8897964.4238423202</v>
      </c>
      <c r="L1903" s="444">
        <f t="shared" ca="1" si="119"/>
        <v>-2144409426.1459994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20"/>
        <v>-2144409426.1459994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-8935039.275608331</v>
      </c>
      <c r="L1904" s="444">
        <f t="shared" ca="1" si="119"/>
        <v>-2153344465.421608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20"/>
        <v>-2153344465.421608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-8972268.6059233658</v>
      </c>
      <c r="L1905" s="444">
        <f t="shared" ca="1" si="119"/>
        <v>-2162316734.0275311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20"/>
        <v>-2162316734.0275311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-9009653.0584480464</v>
      </c>
      <c r="L1906" s="444">
        <f t="shared" ca="1" si="119"/>
        <v>-2171326387.085979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20"/>
        <v>-2171326387.085979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-9047193.2795249131</v>
      </c>
      <c r="L1907" s="444">
        <f t="shared" ca="1" si="119"/>
        <v>-2180373580.3655038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20"/>
        <v>-2180373580.3655038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-9084889.9181895982</v>
      </c>
      <c r="L1908" s="444">
        <f t="shared" ca="1" si="119"/>
        <v>-2189458470.2836933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20"/>
        <v>-2189458470.2836933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-9122743.6261820551</v>
      </c>
      <c r="L1909" s="444">
        <f t="shared" ca="1" si="119"/>
        <v>-2198581213.9098754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20"/>
        <v>-2198581213.9098754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-9160755.0579578131</v>
      </c>
      <c r="L1910" s="444">
        <f t="shared" ca="1" si="119"/>
        <v>-2207741968.967833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20"/>
        <v>-2207741968.967833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-9198924.8706993051</v>
      </c>
      <c r="L1911" s="444">
        <f t="shared" ca="1" si="119"/>
        <v>-2216940893.8385324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20"/>
        <v>-2216940893.8385324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-9237253.7243272178</v>
      </c>
      <c r="L1912" s="444">
        <f t="shared" ca="1" si="119"/>
        <v>-2226178147.5628595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20"/>
        <v>-2226178147.5628595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-9275742.281511914</v>
      </c>
      <c r="L1913" s="444">
        <f t="shared" ca="1" si="119"/>
        <v>-2235453889.8443713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20"/>
        <v>-2235453889.8443713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-9314391.2076848801</v>
      </c>
      <c r="L1914" s="444">
        <f t="shared" ca="1" si="119"/>
        <v>-2244768281.0520563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20"/>
        <v>-2244768281.0520563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-9353201.1710502338</v>
      </c>
      <c r="L1915" s="444">
        <f t="shared" ca="1" si="119"/>
        <v>-2254121482.2231064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20"/>
        <v>-2254121482.2231064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-9392172.8425962757</v>
      </c>
      <c r="L1916" s="444">
        <f t="shared" ca="1" si="119"/>
        <v>-2263513655.0657024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20"/>
        <v>-2263513655.0657024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-9431306.8961070925</v>
      </c>
      <c r="L1917" s="444">
        <f t="shared" ca="1" si="119"/>
        <v>-2272944961.9618096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20"/>
        <v>-2272944961.9618096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-9470604.0081742071</v>
      </c>
      <c r="L1918" s="444">
        <f t="shared" ca="1" si="119"/>
        <v>-2282415565.9699841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20"/>
        <v>-2282415565.9699841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-9510064.858208267</v>
      </c>
      <c r="L1919" s="444">
        <f t="shared" ca="1" si="119"/>
        <v>-2291925630.8281922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20"/>
        <v>-2291925630.8281922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-9549690.1284508016</v>
      </c>
      <c r="L1920" s="444">
        <f t="shared" ca="1" si="119"/>
        <v>-2301475320.9566431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20"/>
        <v>-2301475320.9566431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-9589480.5039860122</v>
      </c>
      <c r="L1921" s="444">
        <f t="shared" ca="1" si="119"/>
        <v>-2311064801.460629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20"/>
        <v>-2311064801.460629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-9629436.6727526207</v>
      </c>
      <c r="L1922" s="444">
        <f t="shared" ca="1" si="119"/>
        <v>-2320694238.1333818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20"/>
        <v>-2320694238.1333818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-9669559.3255557567</v>
      </c>
      <c r="L1923" s="444">
        <f t="shared" ca="1" si="119"/>
        <v>-2330363797.4589376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20"/>
        <v>-2330363797.4589376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-9709849.1560789067</v>
      </c>
      <c r="L1924" s="444">
        <f t="shared" ca="1" si="119"/>
        <v>-2340073646.6150165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20"/>
        <v>-2340073646.6150165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-9750306.8608959019</v>
      </c>
      <c r="L1925" s="444">
        <f t="shared" ca="1" si="119"/>
        <v>-2349823953.4759126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20"/>
        <v>-2349823953.4759126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-9790933.1394829694</v>
      </c>
      <c r="L1926" s="444">
        <f t="shared" ca="1" si="119"/>
        <v>-2359614886.6153955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20"/>
        <v>-2359614886.6153955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-9831728.6942308154</v>
      </c>
      <c r="L1927" s="444">
        <f t="shared" ca="1" si="119"/>
        <v>-2369446615.3096266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20"/>
        <v>-2369446615.3096266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-9872694.2304567769</v>
      </c>
      <c r="L1928" s="444">
        <f t="shared" ca="1" si="119"/>
        <v>-2379319309.5400834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20"/>
        <v>-2379319309.5400834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-9913830.4564170148</v>
      </c>
      <c r="L1929" s="444">
        <f t="shared" ca="1" si="119"/>
        <v>-2389233139.9965005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20"/>
        <v>-2389233139.9965005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-9955138.0833187513</v>
      </c>
      <c r="L1930" s="444">
        <f t="shared" ca="1" si="119"/>
        <v>-2399188278.0798192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20"/>
        <v>-2399188278.0798192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-9996617.8253325801</v>
      </c>
      <c r="L1931" s="444">
        <f t="shared" ca="1" si="119"/>
        <v>-2409184895.9051518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20"/>
        <v>-2409184895.9051518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-10038270.399604799</v>
      </c>
      <c r="L1932" s="444">
        <f t="shared" ca="1" si="119"/>
        <v>-2419223166.3047566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20"/>
        <v>-2419223166.3047566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-10080096.52626982</v>
      </c>
      <c r="L1933" s="444">
        <f t="shared" ca="1" si="119"/>
        <v>-2429303262.8310266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20"/>
        <v>-2429303262.8310266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-10122096.92846261</v>
      </c>
      <c r="L1934" s="444">
        <f t="shared" ca="1" si="119"/>
        <v>-2439425359.7594891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20"/>
        <v>-2439425359.7594891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-10164272.332331205</v>
      </c>
      <c r="L1935" s="444">
        <f t="shared" ca="1" si="119"/>
        <v>-2449589632.0918202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20"/>
        <v>-2449589632.0918202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-10206623.46704925</v>
      </c>
      <c r="L1936" s="444">
        <f t="shared" ca="1" si="119"/>
        <v>-2459796255.5588694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20"/>
        <v>-2459796255.5588694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-10249151.064828623</v>
      </c>
      <c r="L1937" s="444">
        <f t="shared" ca="1" si="119"/>
        <v>-2470045406.6236978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20"/>
        <v>-2470045406.6236978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-10291855.860932074</v>
      </c>
      <c r="L1938" s="444">
        <f t="shared" ca="1" si="119"/>
        <v>-2480337262.4846296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20"/>
        <v>-2480337262.4846296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-10334738.593685957</v>
      </c>
      <c r="L1939" s="444">
        <f t="shared" ca="1" si="119"/>
        <v>-2490672001.0783157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20"/>
        <v>-2490672001.0783157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-10377800.004492981</v>
      </c>
      <c r="L1940" s="444">
        <f t="shared" ca="1" si="119"/>
        <v>-2501049801.0828085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20"/>
        <v>-2501049801.0828085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-10421040.837845035</v>
      </c>
      <c r="L1941" s="444">
        <f t="shared" ca="1" si="119"/>
        <v>-2511470841.9206533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20"/>
        <v>-2511470841.9206533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-10464461.841336055</v>
      </c>
      <c r="L1942" s="444">
        <f t="shared" ca="1" si="119"/>
        <v>-2521935303.7619896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20"/>
        <v>-2521935303.7619896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-10508063.765674956</v>
      </c>
      <c r="L1943" s="444">
        <f t="shared" ca="1" si="119"/>
        <v>-2532443367.5276647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20"/>
        <v>-2532443367.5276647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-10551847.364698602</v>
      </c>
      <c r="L1944" s="444">
        <f t="shared" ca="1" si="119"/>
        <v>-2542995214.8923631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20"/>
        <v>-2542995214.8923631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-10595813.395384846</v>
      </c>
      <c r="L1945" s="444">
        <f t="shared" ca="1" si="119"/>
        <v>-2553591028.2877479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20"/>
        <v>-2553591028.2877479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-10639962.617865616</v>
      </c>
      <c r="L1946" s="444">
        <f t="shared" ca="1" si="119"/>
        <v>-2564230990.9056134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20"/>
        <v>-2564230990.9056134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-10684295.795440055</v>
      </c>
      <c r="L1947" s="444">
        <f t="shared" ca="1" si="119"/>
        <v>-2574915286.7010536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20"/>
        <v>-2574915286.7010536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-10728813.694587722</v>
      </c>
      <c r="L1948" s="444">
        <f t="shared" ca="1" si="119"/>
        <v>-2585644100.3956413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20"/>
        <v>-2585644100.3956413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-10773517.084981838</v>
      </c>
      <c r="L1949" s="444">
        <f t="shared" ca="1" si="119"/>
        <v>-2596417617.4806232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20"/>
        <v>-2596417617.4806232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-10818406.739502598</v>
      </c>
      <c r="L1950" s="444">
        <f t="shared" ca="1" si="119"/>
        <v>-2607236024.2201257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20"/>
        <v>-2607236024.2201257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-10863483.434250524</v>
      </c>
      <c r="L1951" s="444">
        <f t="shared" ca="1" si="119"/>
        <v>-2618099507.654376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20"/>
        <v>-2618099507.654376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-10908747.948559901</v>
      </c>
      <c r="L1952" s="444">
        <f t="shared" ca="1" si="119"/>
        <v>-2629008255.6029358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20"/>
        <v>-2629008255.6029358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-10954201.065012231</v>
      </c>
      <c r="L1953" s="444">
        <f t="shared" ca="1" si="119"/>
        <v>-2639962456.6679482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20"/>
        <v>-2639962456.6679482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-10999843.569449784</v>
      </c>
      <c r="L1954" s="444">
        <f t="shared" ca="1" si="119"/>
        <v>-2650962300.2373981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20"/>
        <v>-2650962300.2373981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-11045676.25098916</v>
      </c>
      <c r="L1955" s="444">
        <f t="shared" ca="1" si="119"/>
        <v>-2662007976.4883871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20"/>
        <v>-2662007976.4883871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-11091699.902034946</v>
      </c>
      <c r="L1956" s="444">
        <f t="shared" ca="1" si="119"/>
        <v>-2673099676.3904219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20"/>
        <v>-2673099676.3904219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-11137915.318293424</v>
      </c>
      <c r="L1957" s="444">
        <f t="shared" ca="1" si="119"/>
        <v>-2684237591.7087154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20"/>
        <v>-2684237591.7087154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-11184323.298786314</v>
      </c>
      <c r="L1958" s="444">
        <f t="shared" ca="1" si="119"/>
        <v>-2695421915.0075016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20"/>
        <v>-2695421915.0075016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-11230924.645864589</v>
      </c>
      <c r="L1959" s="444">
        <f t="shared" ca="1" si="119"/>
        <v>-2706652839.6533661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20"/>
        <v>-2706652839.6533661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-11277720.165222358</v>
      </c>
      <c r="L1960" s="444">
        <f t="shared" ca="1" si="119"/>
        <v>-2717930559.8185883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20"/>
        <v>-2717930559.8185883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-11324710.665910784</v>
      </c>
      <c r="L1961" s="444">
        <f t="shared" ca="1" si="119"/>
        <v>-2729255270.484499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20"/>
        <v>-2729255270.484499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-11371896.960352078</v>
      </c>
      <c r="L1962" s="444">
        <f t="shared" ca="1" si="119"/>
        <v>-2740627167.4448509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20"/>
        <v>-2740627167.4448509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-11419279.864353545</v>
      </c>
      <c r="L1963" s="444">
        <f t="shared" ca="1" si="119"/>
        <v>-2752046447.3092046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20"/>
        <v>-2752046447.3092046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-11466860.197121685</v>
      </c>
      <c r="L1964" s="444">
        <f t="shared" ca="1" si="119"/>
        <v>-2763513307.5063262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20"/>
        <v>-2763513307.5063262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-11514638.781276358</v>
      </c>
      <c r="L1965" s="444">
        <f t="shared" ca="1" si="119"/>
        <v>-2775027946.2876024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20"/>
        <v>-2775027946.2876024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-11562616.44286501</v>
      </c>
      <c r="L1966" s="444">
        <f t="shared" ca="1" si="119"/>
        <v>-2786590562.7304673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20"/>
        <v>-2786590562.7304673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-11610794.011376947</v>
      </c>
      <c r="L1967" s="444">
        <f t="shared" ca="1" si="119"/>
        <v>-2798201356.7418442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20"/>
        <v>-2798201356.7418442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-11659172.319757683</v>
      </c>
      <c r="L1968" s="444">
        <f t="shared" ca="1" si="119"/>
        <v>-2809860529.0616016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20"/>
        <v>-2809860529.0616016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-11707752.20442334</v>
      </c>
      <c r="L1969" s="444">
        <f t="shared" ca="1" si="119"/>
        <v>-2821568281.2660251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20"/>
        <v>-2821568281.2660251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-11756534.505275104</v>
      </c>
      <c r="L1970" s="444">
        <f t="shared" ca="1" si="119"/>
        <v>-2833324815.7713003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20"/>
        <v>-2833324815.7713003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-11805520.065713752</v>
      </c>
      <c r="L1971" s="444">
        <f t="shared" ca="1" si="119"/>
        <v>-2845130335.8370142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20"/>
        <v>-2845130335.8370142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-11854709.732654225</v>
      </c>
      <c r="L1972" s="444">
        <f t="shared" ca="1" si="119"/>
        <v>-2856985045.5696683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20"/>
        <v>-2856985045.5696683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-11904104.356540285</v>
      </c>
      <c r="L1973" s="444">
        <f t="shared" ca="1" si="119"/>
        <v>-2868889149.9262085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20"/>
        <v>-2868889149.9262085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-11953704.791359201</v>
      </c>
      <c r="L1974" s="444">
        <f t="shared" ca="1" si="119"/>
        <v>-2880842854.7175679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20"/>
        <v>-2880842854.7175679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-12003511.894656533</v>
      </c>
      <c r="L1975" s="444">
        <f t="shared" ca="1" si="119"/>
        <v>-2892846366.6122246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20"/>
        <v>-2892846366.6122246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-12053526.527550936</v>
      </c>
      <c r="L1976" s="444">
        <f t="shared" ca="1" si="119"/>
        <v>-2904899893.1397753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20"/>
        <v>-2904899893.1397753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-12103749.554749064</v>
      </c>
      <c r="L1977" s="444">
        <f t="shared" ca="1" si="119"/>
        <v>-2917003642.6945243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20"/>
        <v>-2917003642.6945243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-12154181.844560517</v>
      </c>
      <c r="L1978" s="444">
        <f t="shared" ca="1" si="119"/>
        <v>-2929157824.5390849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20"/>
        <v>-2929157824.5390849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-12204824.268912854</v>
      </c>
      <c r="L1979" s="444">
        <f t="shared" ca="1" si="119"/>
        <v>-2941362648.8079977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20"/>
        <v>-2941362648.8079977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-12255677.703366658</v>
      </c>
      <c r="L1980" s="444">
        <f t="shared" ca="1" si="119"/>
        <v>-2953618326.5113645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20"/>
        <v>-2953618326.5113645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-12306743.027130686</v>
      </c>
      <c r="L1981" s="444">
        <f t="shared" ca="1" si="119"/>
        <v>-2965925069.5384951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20"/>
        <v>-2965925069.5384951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-12358021.123077063</v>
      </c>
      <c r="L1982" s="444">
        <f t="shared" ca="1" si="119"/>
        <v>-2978283090.661572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20"/>
        <v>-2978283090.661572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-12409512.877756549</v>
      </c>
      <c r="L1983" s="444">
        <f t="shared" ca="1" si="119"/>
        <v>-2990692603.5393286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20"/>
        <v>-2990692603.5393286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-12461219.181413868</v>
      </c>
      <c r="L1984" s="444">
        <f t="shared" ca="1" si="119"/>
        <v>-3003153822.7207422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20"/>
        <v>-3003153822.7207422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-12513140.928003093</v>
      </c>
      <c r="L1985" s="444">
        <f t="shared" ca="1" si="119"/>
        <v>-3015666963.6487455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20"/>
        <v>-3015666963.6487455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-12565279.015203107</v>
      </c>
      <c r="L1986" s="444">
        <f t="shared" ca="1" si="119"/>
        <v>-3028232242.6639485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20"/>
        <v>-3028232242.6639485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-12617634.34443312</v>
      </c>
      <c r="L1987" s="444">
        <f t="shared" ca="1" si="119"/>
        <v>-3040849877.0083818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20"/>
        <v>-3040849877.0083818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-12670207.820868257</v>
      </c>
      <c r="L1988" s="444">
        <f t="shared" ca="1" si="119"/>
        <v>-3053520084.8292503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20"/>
        <v>-3053520084.8292503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-12723000.35345521</v>
      </c>
      <c r="L1989" s="444">
        <f t="shared" ca="1" si="119"/>
        <v>-3066243085.1827054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20"/>
        <v>-3066243085.1827054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-12776012.854927938</v>
      </c>
      <c r="L1990" s="444">
        <f t="shared" ca="1" si="119"/>
        <v>-3079019098.0376334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20"/>
        <v>-3079019098.0376334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-12829246.241823472</v>
      </c>
      <c r="L1991" s="444">
        <f t="shared" ca="1" si="119"/>
        <v>-3091848344.2794571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20"/>
        <v>-3091848344.2794571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-12882701.434497738</v>
      </c>
      <c r="L1992" s="444">
        <f t="shared" ca="1" si="119"/>
        <v>-3104731045.7139549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20"/>
        <v>-3104731045.7139549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-12936379.357141478</v>
      </c>
      <c r="L1993" s="444">
        <f t="shared" ca="1" si="119"/>
        <v>-3117667425.0710964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20"/>
        <v>-3117667425.0710964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-12990280.937796235</v>
      </c>
      <c r="L1994" s="444">
        <f t="shared" ca="1" si="119"/>
        <v>-3130657706.0088925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20"/>
        <v>-3130657706.0088925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-13044407.108370386</v>
      </c>
      <c r="L1995" s="444">
        <f t="shared" ca="1" si="119"/>
        <v>-3143702113.1172628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20"/>
        <v>-3143702113.1172628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-13098758.804655261</v>
      </c>
      <c r="L1996" s="444">
        <f t="shared" ca="1" si="119"/>
        <v>-3156800871.9219179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20"/>
        <v>-3156800871.9219179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-13153336.966341324</v>
      </c>
      <c r="L1997" s="444">
        <f t="shared" ca="1" si="119"/>
        <v>-3169954208.8882594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20"/>
        <v>-3169954208.8882594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-13208142.537034415</v>
      </c>
      <c r="L1998" s="444">
        <f t="shared" ca="1" si="119"/>
        <v>-3183162351.4252939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20"/>
        <v>-3183162351.4252939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-13263176.464272058</v>
      </c>
      <c r="L1999" s="444">
        <f t="shared" ca="1" si="119"/>
        <v>-3196425527.8895659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20"/>
        <v>-3196425527.8895659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-13318439.699539859</v>
      </c>
      <c r="L2000" s="444">
        <f t="shared" ca="1" si="119"/>
        <v>-3209743967.5891056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20"/>
        <v>-3209743967.5891056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-13373933.19828794</v>
      </c>
      <c r="L2001" s="444">
        <f t="shared" ca="1" si="119"/>
        <v>-3223117900.7873936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20"/>
        <v>-3223117900.7873936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-13429657.919947473</v>
      </c>
      <c r="L2002" s="444">
        <f t="shared" ca="1" si="119"/>
        <v>-3236547558.7073412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20"/>
        <v>-3236547558.7073412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-13485614.827947255</v>
      </c>
      <c r="L2003" s="444">
        <f t="shared" ca="1" si="119"/>
        <v>-3250033173.5352883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20"/>
        <v>-3250033173.5352883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-13541804.889730368</v>
      </c>
      <c r="L2004" s="444">
        <f t="shared" ca="1" si="119"/>
        <v>-3263574978.4250188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20"/>
        <v>-3263574978.4250188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-13598229.076770911</v>
      </c>
      <c r="L2005" s="444">
        <f t="shared" ca="1" si="119"/>
        <v>-3277173207.5017896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20"/>
        <v>-3277173207.5017896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-13654888.36459079</v>
      </c>
      <c r="L2006" s="444">
        <f t="shared" ca="1" si="119"/>
        <v>-3290828095.8663802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20"/>
        <v>-3290828095.8663802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-13711783.732776584</v>
      </c>
      <c r="L2007" s="444">
        <f t="shared" ca="1" si="119"/>
        <v>-3304539879.5991569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20"/>
        <v>-3304539879.5991569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-13768916.164996486</v>
      </c>
      <c r="L2008" s="444">
        <f t="shared" ca="1" si="119"/>
        <v>-3318308795.7641535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20"/>
        <v>-3318308795.7641535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-13826286.649017306</v>
      </c>
      <c r="L2009" s="444">
        <f t="shared" ca="1" si="119"/>
        <v>-3332135082.4131708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20"/>
        <v>-3332135082.4131708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-13883896.176721545</v>
      </c>
      <c r="L2010" s="444">
        <f t="shared" ca="1" si="119"/>
        <v>-3346018978.5898924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20"/>
        <v>-3346018978.5898924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-13941745.744124552</v>
      </c>
      <c r="L2011" s="444">
        <f t="shared" ca="1" si="119"/>
        <v>-3359960724.3340168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20"/>
        <v>-3359960724.3340168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-13999836.351391738</v>
      </c>
      <c r="L2012" s="444">
        <f t="shared" ca="1" si="119"/>
        <v>-3373960560.6854086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20"/>
        <v>-3373960560.6854086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-14058169.002855869</v>
      </c>
      <c r="L2013" s="444">
        <f t="shared" ca="1" si="119"/>
        <v>-3388018729.6882644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20"/>
        <v>-3388018729.6882644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-14116744.707034435</v>
      </c>
      <c r="L2014" s="444">
        <f t="shared" ca="1" si="119"/>
        <v>-3402135474.395299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20"/>
        <v>-3402135474.395299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-14175564.476647079</v>
      </c>
      <c r="L2015" s="444">
        <f t="shared" ca="1" si="119"/>
        <v>-3416311038.8719459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20"/>
        <v>-3416311038.8719459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-14234629.328633109</v>
      </c>
      <c r="L2016" s="444">
        <f t="shared" ca="1" si="119"/>
        <v>-3430545668.2005792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20"/>
        <v>-3430545668.2005792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-14293940.284169082</v>
      </c>
      <c r="L2017" s="444">
        <f t="shared" ca="1" si="119"/>
        <v>-3444839608.4847484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20"/>
        <v>-3444839608.4847484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-14353498.368686453</v>
      </c>
      <c r="L2018" s="444">
        <f t="shared" ca="1" si="119"/>
        <v>-3459193106.853435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20"/>
        <v>-3459193106.853435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-14413304.611889312</v>
      </c>
      <c r="L2019" s="444">
        <f t="shared" ca="1" si="119"/>
        <v>-3473606411.4653244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20"/>
        <v>-3473606411.4653244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-14473360.047772184</v>
      </c>
      <c r="L2020" s="444">
        <f t="shared" ca="1" si="119"/>
        <v>-3488079771.5130968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20"/>
        <v>-3488079771.5130968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-14533665.714637903</v>
      </c>
      <c r="L2021" s="444">
        <f t="shared" ca="1" si="119"/>
        <v>-3502613437.2277346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20"/>
        <v>-3502613437.2277346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-14594222.65511556</v>
      </c>
      <c r="L2022" s="444">
        <f t="shared" ca="1" si="119"/>
        <v>-3517207659.8828502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20"/>
        <v>-3517207659.8828502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-14655031.916178541</v>
      </c>
      <c r="L2023" s="444">
        <f t="shared" ca="1" si="119"/>
        <v>-3531862691.7990289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20"/>
        <v>-3531862691.7990289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-14716094.549162621</v>
      </c>
      <c r="L2024" s="444">
        <f t="shared" ca="1" si="119"/>
        <v>-3546578786.3481913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20"/>
        <v>-3546578786.3481913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-14777411.609784132</v>
      </c>
      <c r="L2025" s="444">
        <f t="shared" ca="1" si="119"/>
        <v>-3561356197.9579754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20"/>
        <v>-3561356197.9579754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-14838984.15815823</v>
      </c>
      <c r="L2026" s="444">
        <f t="shared" ca="1" si="119"/>
        <v>-3576195182.1161337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20"/>
        <v>-3576195182.1161337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-14900813.258817224</v>
      </c>
      <c r="L2027" s="444">
        <f t="shared" ca="1" si="119"/>
        <v>-3591095995.3749509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20"/>
        <v>-3591095995.3749509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-14962899.98072896</v>
      </c>
      <c r="L2028" s="444">
        <f t="shared" ca="1" si="119"/>
        <v>-3606058895.35568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20"/>
        <v>-3606058895.35568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-15025245.397315333</v>
      </c>
      <c r="L2029" s="444">
        <f t="shared" ca="1" si="119"/>
        <v>-3621084140.7529955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20"/>
        <v>-3621084140.7529955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-15087850.586470814</v>
      </c>
      <c r="L2030" s="444">
        <f t="shared" ca="1" si="119"/>
        <v>-3636171991.3394661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20"/>
        <v>-3636171991.3394661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-15150716.630581111</v>
      </c>
      <c r="L2031" s="444">
        <f t="shared" ca="1" si="119"/>
        <v>-3651322707.970047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20"/>
        <v>-3651322707.970047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-15213844.616541862</v>
      </c>
      <c r="L2032" s="444">
        <f t="shared" ca="1" si="119"/>
        <v>-3666536552.5865889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20"/>
        <v>-3666536552.5865889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-15277235.635777453</v>
      </c>
      <c r="L2033" s="444">
        <f t="shared" ca="1" si="119"/>
        <v>-3681813788.2223663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20"/>
        <v>-3681813788.2223663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-15340890.784259859</v>
      </c>
      <c r="L2034" s="444">
        <f t="shared" ca="1" si="119"/>
        <v>-3697154679.0066261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20"/>
        <v>-3697154679.0066261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-15404811.162527608</v>
      </c>
      <c r="L2035" s="444">
        <f t="shared" ca="1" si="119"/>
        <v>-3712559490.1691537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20"/>
        <v>-3712559490.1691537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-15468997.875704806</v>
      </c>
      <c r="L2036" s="444">
        <f t="shared" ca="1" si="119"/>
        <v>-3728028488.0448585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20"/>
        <v>-3728028488.0448585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-15533452.033520244</v>
      </c>
      <c r="L2037" s="444">
        <f t="shared" ca="1" si="119"/>
        <v>-3743561940.0783787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20"/>
        <v>-3743561940.0783787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-15598174.750326578</v>
      </c>
      <c r="L2038" s="444">
        <f t="shared" ca="1" si="119"/>
        <v>-3759160114.8287053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20"/>
        <v>-3759160114.8287053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-15663167.145119606</v>
      </c>
      <c r="L2039" s="444">
        <f t="shared" ca="1" si="119"/>
        <v>-3774823281.973825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20"/>
        <v>-3774823281.973825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-15728430.341557603</v>
      </c>
      <c r="L2040" s="444">
        <f t="shared" ca="1" si="119"/>
        <v>-3790551712.3153825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20"/>
        <v>-3790551712.3153825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-15793965.467980763</v>
      </c>
      <c r="L2041" s="444">
        <f t="shared" ca="1" si="119"/>
        <v>-3806345677.7833633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20"/>
        <v>-3806345677.7833633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-15859773.65743068</v>
      </c>
      <c r="L2042" s="444">
        <f t="shared" ca="1" si="119"/>
        <v>-3822205451.440794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20"/>
        <v>-3822205451.440794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-15925856.047669975</v>
      </c>
      <c r="L2043" s="444">
        <f t="shared" ca="1" si="119"/>
        <v>-3838131307.4884639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20"/>
        <v>-3838131307.4884639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-15992213.781201934</v>
      </c>
      <c r="L2044" s="444">
        <f t="shared" ca="1" si="119"/>
        <v>-3854123521.2696657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20"/>
        <v>-3854123521.2696657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-16058848.005290274</v>
      </c>
      <c r="L2045" s="444">
        <f t="shared" ca="1" si="119"/>
        <v>-3870182369.2749562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20"/>
        <v>-3870182369.2749562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-16125759.871978983</v>
      </c>
      <c r="L2046" s="444">
        <f t="shared" ca="1" si="119"/>
        <v>-3886308129.146935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20"/>
        <v>-3886308129.146935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-16192950.538112229</v>
      </c>
      <c r="L2047" s="444">
        <f t="shared" ca="1" si="119"/>
        <v>-3902501079.6850471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20"/>
        <v>-3902501079.6850471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-16260421.165354364</v>
      </c>
      <c r="L2048" s="444">
        <f t="shared" ref="L2048:L2302" ca="1" si="124">I2048-J2048+K2048</f>
        <v>-3918761500.8504014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25">L2048</f>
        <v>-3918761500.8504014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-16328172.920210006</v>
      </c>
      <c r="L2049" s="444">
        <f t="shared" ca="1" si="124"/>
        <v>-3935089673.7706113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25"/>
        <v>-3935089673.7706113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-16396206.974044215</v>
      </c>
      <c r="L2050" s="444">
        <f t="shared" ca="1" si="124"/>
        <v>-3951485880.7446556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25"/>
        <v>-3951485880.7446556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-16464524.503102731</v>
      </c>
      <c r="L2051" s="444">
        <f t="shared" ca="1" si="124"/>
        <v>-3967950405.2477584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25"/>
        <v>-3967950405.2477584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-16533126.688532328</v>
      </c>
      <c r="L2052" s="444">
        <f t="shared" ca="1" si="124"/>
        <v>-3984483531.9362907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25"/>
        <v>-3984483531.9362907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-16602014.716401212</v>
      </c>
      <c r="L2053" s="444">
        <f t="shared" ca="1" si="124"/>
        <v>-4001085546.6526918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25"/>
        <v>-4001085546.6526918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-16671189.77771955</v>
      </c>
      <c r="L2054" s="444">
        <f t="shared" ca="1" si="124"/>
        <v>-4017756736.4304113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25"/>
        <v>-4017756736.4304113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-16740653.068460047</v>
      </c>
      <c r="L2055" s="444">
        <f t="shared" ca="1" si="124"/>
        <v>-4034497389.4988713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25"/>
        <v>-4034497389.4988713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-16810405.789578632</v>
      </c>
      <c r="L2056" s="444">
        <f t="shared" ca="1" si="124"/>
        <v>-4051307795.2884498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25"/>
        <v>-4051307795.2884498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-16880449.147035204</v>
      </c>
      <c r="L2057" s="444">
        <f t="shared" ca="1" si="124"/>
        <v>-4068188244.4354849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25"/>
        <v>-4068188244.4354849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-16950784.351814523</v>
      </c>
      <c r="L2058" s="444">
        <f t="shared" ca="1" si="124"/>
        <v>-4085139028.7872996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25"/>
        <v>-4085139028.7872996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-17021412.619947083</v>
      </c>
      <c r="L2059" s="444">
        <f t="shared" ca="1" si="124"/>
        <v>-4102160441.4072466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25"/>
        <v>-4102160441.4072466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-17092335.172530193</v>
      </c>
      <c r="L2060" s="444">
        <f t="shared" ca="1" si="124"/>
        <v>-4119252776.5797768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25"/>
        <v>-4119252776.5797768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-17163553.235749073</v>
      </c>
      <c r="L2061" s="444">
        <f t="shared" ca="1" si="124"/>
        <v>-4136416329.815526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25"/>
        <v>-4136416329.815526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-17235068.040898025</v>
      </c>
      <c r="L2062" s="444">
        <f t="shared" ca="1" si="124"/>
        <v>-4153651397.8564239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25"/>
        <v>-4153651397.8564239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-17306880.824401766</v>
      </c>
      <c r="L2063" s="444">
        <f t="shared" ca="1" si="124"/>
        <v>-4170958278.6808257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25"/>
        <v>-4170958278.6808257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-17378992.827836774</v>
      </c>
      <c r="L2064" s="444">
        <f t="shared" ca="1" si="124"/>
        <v>-4188337271.5086627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25"/>
        <v>-4188337271.5086627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-17451405.29795276</v>
      </c>
      <c r="L2065" s="444">
        <f t="shared" ca="1" si="124"/>
        <v>-4205788676.8066154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25"/>
        <v>-4205788676.8066154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-17524119.486694232</v>
      </c>
      <c r="L2066" s="444">
        <f t="shared" ca="1" si="124"/>
        <v>-4223312796.2933097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25"/>
        <v>-4223312796.2933097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-17597136.651222125</v>
      </c>
      <c r="L2067" s="444">
        <f t="shared" ca="1" si="124"/>
        <v>-4240909932.9445319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25"/>
        <v>-4240909932.9445319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-17670458.05393555</v>
      </c>
      <c r="L2068" s="444">
        <f t="shared" ca="1" si="124"/>
        <v>-4258580390.9984674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25"/>
        <v>-4258580390.9984674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-17744084.962493617</v>
      </c>
      <c r="L2069" s="444">
        <f t="shared" ca="1" si="124"/>
        <v>-4276324475.9609609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25"/>
        <v>-4276324475.9609609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-17818018.649837337</v>
      </c>
      <c r="L2070" s="444">
        <f t="shared" ca="1" si="124"/>
        <v>-4294142494.6107984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25"/>
        <v>-4294142494.6107984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-17892260.394211661</v>
      </c>
      <c r="L2071" s="444">
        <f t="shared" ca="1" si="124"/>
        <v>-4312034755.0050097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25"/>
        <v>-4312034755.0050097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-17966811.479187541</v>
      </c>
      <c r="L2072" s="444">
        <f t="shared" ca="1" si="124"/>
        <v>-4330001566.4841976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25"/>
        <v>-4330001566.4841976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-18041673.193684157</v>
      </c>
      <c r="L2073" s="444">
        <f t="shared" ca="1" si="124"/>
        <v>-4348043239.6778822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25"/>
        <v>-4348043239.6778822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-18116846.831991177</v>
      </c>
      <c r="L2074" s="444">
        <f t="shared" ca="1" si="124"/>
        <v>-4366160086.5098734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25"/>
        <v>-4366160086.5098734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-18192333.69379114</v>
      </c>
      <c r="L2075" s="444">
        <f t="shared" ca="1" si="124"/>
        <v>-4384352420.2036648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25"/>
        <v>-4384352420.2036648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-18268135.084181935</v>
      </c>
      <c r="L2076" s="444">
        <f t="shared" ca="1" si="124"/>
        <v>-4402620555.2878466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25"/>
        <v>-4402620555.2878466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-18344252.313699361</v>
      </c>
      <c r="L2077" s="444">
        <f t="shared" ca="1" si="124"/>
        <v>-4420964807.6015463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25"/>
        <v>-4420964807.6015463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-18420686.698339775</v>
      </c>
      <c r="L2078" s="444">
        <f t="shared" ca="1" si="124"/>
        <v>-4439385494.2998857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25"/>
        <v>-4439385494.2998857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-18497439.559582856</v>
      </c>
      <c r="L2079" s="444">
        <f t="shared" ca="1" si="124"/>
        <v>-4457882933.8594685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25"/>
        <v>-4457882933.8594685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-18574512.224414453</v>
      </c>
      <c r="L2080" s="444">
        <f t="shared" ca="1" si="124"/>
        <v>-4476457446.0838833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25"/>
        <v>-4476457446.0838833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-18651906.025349513</v>
      </c>
      <c r="L2081" s="444">
        <f t="shared" ca="1" si="124"/>
        <v>-4495109352.1092329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25"/>
        <v>-4495109352.1092329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-18729622.300455138</v>
      </c>
      <c r="L2082" s="444">
        <f t="shared" ca="1" si="124"/>
        <v>-4513838974.409688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25"/>
        <v>-4513838974.409688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-18807662.393373698</v>
      </c>
      <c r="L2083" s="444">
        <f t="shared" ca="1" si="124"/>
        <v>-4532646636.8030615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25"/>
        <v>-4532646636.8030615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-18886027.653346088</v>
      </c>
      <c r="L2084" s="444">
        <f t="shared" ca="1" si="124"/>
        <v>-4551532664.4564075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25"/>
        <v>-4551532664.4564075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-18964719.435235031</v>
      </c>
      <c r="L2085" s="444">
        <f t="shared" ca="1" si="124"/>
        <v>-4570497383.8916426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25"/>
        <v>-4570497383.8916426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-19043739.099548511</v>
      </c>
      <c r="L2086" s="444">
        <f t="shared" ca="1" si="124"/>
        <v>-4589541122.9911909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25"/>
        <v>-4589541122.9911909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-19123088.012463294</v>
      </c>
      <c r="L2087" s="444">
        <f t="shared" ca="1" si="124"/>
        <v>-4608664211.0036545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25"/>
        <v>-4608664211.0036545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-19202767.54584856</v>
      </c>
      <c r="L2088" s="444">
        <f t="shared" ca="1" si="124"/>
        <v>-4627866978.5495033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25"/>
        <v>-4627866978.5495033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-19282779.077289596</v>
      </c>
      <c r="L2089" s="444">
        <f t="shared" ca="1" si="124"/>
        <v>-4647149757.6267929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25"/>
        <v>-4647149757.6267929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-19363123.990111638</v>
      </c>
      <c r="L2090" s="444">
        <f t="shared" ca="1" si="124"/>
        <v>-4666512881.6169043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25"/>
        <v>-4666512881.6169043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-19443803.673403766</v>
      </c>
      <c r="L2091" s="444">
        <f t="shared" ca="1" si="124"/>
        <v>-4685956685.290308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25"/>
        <v>-4685956685.290308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-19524819.522042949</v>
      </c>
      <c r="L2092" s="444">
        <f t="shared" ca="1" si="124"/>
        <v>-4705481504.8123512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25"/>
        <v>-4705481504.8123512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-19606172.936718129</v>
      </c>
      <c r="L2093" s="444">
        <f t="shared" ca="1" si="124"/>
        <v>-4725087677.7490692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25"/>
        <v>-4725087677.7490692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-19687865.323954456</v>
      </c>
      <c r="L2094" s="444">
        <f t="shared" ca="1" si="124"/>
        <v>-4744775543.0730238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25"/>
        <v>-4744775543.0730238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-19769898.096137598</v>
      </c>
      <c r="L2095" s="444">
        <f t="shared" ca="1" si="124"/>
        <v>-4764545441.1691618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25"/>
        <v>-4764545441.1691618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-19852272.671538174</v>
      </c>
      <c r="L2096" s="444">
        <f t="shared" ca="1" si="124"/>
        <v>-4784397713.8407001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25"/>
        <v>-4784397713.8407001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-19934990.474336252</v>
      </c>
      <c r="L2097" s="444">
        <f t="shared" ca="1" si="124"/>
        <v>-4804332704.3150368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25"/>
        <v>-4804332704.3150368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-20018052.934645988</v>
      </c>
      <c r="L2098" s="444">
        <f t="shared" ca="1" si="124"/>
        <v>-4824350757.2496824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25"/>
        <v>-4824350757.2496824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-20101461.488540344</v>
      </c>
      <c r="L2099" s="444">
        <f t="shared" ca="1" si="124"/>
        <v>-4844452218.7382231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25"/>
        <v>-4844452218.7382231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-20185217.57807593</v>
      </c>
      <c r="L2100" s="444">
        <f t="shared" ca="1" si="124"/>
        <v>-4864637436.3162994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25"/>
        <v>-4864637436.3162994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-20269322.651317913</v>
      </c>
      <c r="L2101" s="444">
        <f t="shared" ca="1" si="124"/>
        <v>-4884906758.967617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25"/>
        <v>-4884906758.967617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-20353778.162365071</v>
      </c>
      <c r="L2102" s="444">
        <f t="shared" ca="1" si="124"/>
        <v>-4905260537.129982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25"/>
        <v>-4905260537.129982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-20438585.571374923</v>
      </c>
      <c r="L2103" s="444">
        <f t="shared" ca="1" si="124"/>
        <v>-4925699122.7013569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25"/>
        <v>-4925699122.7013569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-20523746.344588988</v>
      </c>
      <c r="L2104" s="444">
        <f t="shared" ca="1" si="124"/>
        <v>-4946222869.0459461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25"/>
        <v>-4946222869.0459461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-20609261.954358108</v>
      </c>
      <c r="L2105" s="444">
        <f t="shared" ca="1" si="124"/>
        <v>-4966832131.0003042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25"/>
        <v>-4966832131.0003042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-20695133.879167933</v>
      </c>
      <c r="L2106" s="444">
        <f t="shared" ca="1" si="124"/>
        <v>-4987527264.8794718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25"/>
        <v>-4987527264.8794718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-20781363.603664465</v>
      </c>
      <c r="L2107" s="444">
        <f t="shared" ca="1" si="124"/>
        <v>-5008308628.4831362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25"/>
        <v>-5008308628.4831362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-20867952.618679732</v>
      </c>
      <c r="L2108" s="444">
        <f t="shared" ca="1" si="124"/>
        <v>-5029176581.1018162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25"/>
        <v>-5029176581.1018162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-20954902.421257567</v>
      </c>
      <c r="L2109" s="444">
        <f t="shared" ca="1" si="124"/>
        <v>-5050131483.5230742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25"/>
        <v>-5050131483.5230742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-21042214.514679477</v>
      </c>
      <c r="L2110" s="444">
        <f t="shared" ca="1" si="124"/>
        <v>-5071173698.0377541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25"/>
        <v>-5071173698.0377541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-21129890.408490643</v>
      </c>
      <c r="L2111" s="444">
        <f t="shared" ca="1" si="124"/>
        <v>-5092303588.4462442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25"/>
        <v>-5092303588.4462442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-21217931.618526019</v>
      </c>
      <c r="L2112" s="444">
        <f t="shared" ca="1" si="124"/>
        <v>-5113521520.0647707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25"/>
        <v>-5113521520.0647707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-21306339.666936543</v>
      </c>
      <c r="L2113" s="444">
        <f t="shared" ca="1" si="124"/>
        <v>-5134827859.7317076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25"/>
        <v>-5134827859.7317076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-21395116.082215447</v>
      </c>
      <c r="L2114" s="444">
        <f t="shared" ca="1" si="124"/>
        <v>-5156222975.8139229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25"/>
        <v>-5156222975.8139229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-21484262.39922468</v>
      </c>
      <c r="L2115" s="444">
        <f t="shared" ca="1" si="124"/>
        <v>-5177707238.2131472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25"/>
        <v>-5177707238.2131472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-21573780.159221448</v>
      </c>
      <c r="L2116" s="444">
        <f t="shared" ca="1" si="124"/>
        <v>-5199281018.3723688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25"/>
        <v>-5199281018.3723688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-21663670.90988487</v>
      </c>
      <c r="L2117" s="444">
        <f t="shared" ca="1" si="124"/>
        <v>-5220944689.2822533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25"/>
        <v>-5220944689.2822533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-21753936.205342721</v>
      </c>
      <c r="L2118" s="444">
        <f t="shared" ca="1" si="124"/>
        <v>-5242698625.4875956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25"/>
        <v>-5242698625.4875956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-21844577.606198315</v>
      </c>
      <c r="L2119" s="444">
        <f t="shared" ca="1" si="124"/>
        <v>-5264543203.0937939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25"/>
        <v>-5264543203.0937939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-21935596.679557472</v>
      </c>
      <c r="L2120" s="444">
        <f t="shared" ca="1" si="124"/>
        <v>-5286478799.7733517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25"/>
        <v>-5286478799.7733517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-22026994.999055631</v>
      </c>
      <c r="L2121" s="444">
        <f t="shared" ca="1" si="124"/>
        <v>-5308505794.7724075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25"/>
        <v>-5308505794.7724075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-22118774.14488503</v>
      </c>
      <c r="L2122" s="444">
        <f t="shared" ca="1" si="124"/>
        <v>-5330624568.9172926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25"/>
        <v>-5330624568.9172926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-22210935.703822054</v>
      </c>
      <c r="L2123" s="444">
        <f t="shared" ca="1" si="124"/>
        <v>-5352835504.6211147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25"/>
        <v>-5352835504.6211147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-22303481.269254643</v>
      </c>
      <c r="L2124" s="444">
        <f t="shared" ca="1" si="124"/>
        <v>-5375138985.8903694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25"/>
        <v>-5375138985.8903694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-22396412.441209871</v>
      </c>
      <c r="L2125" s="444">
        <f t="shared" ca="1" si="124"/>
        <v>-5397535398.3315792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25"/>
        <v>-5397535398.3315792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-22489730.826381579</v>
      </c>
      <c r="L2126" s="444">
        <f t="shared" ca="1" si="124"/>
        <v>-5420025129.1579609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25"/>
        <v>-5420025129.1579609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-22583438.038158171</v>
      </c>
      <c r="L2127" s="444">
        <f t="shared" ca="1" si="124"/>
        <v>-5442608567.1961193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25"/>
        <v>-5442608567.1961193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-22677535.696650498</v>
      </c>
      <c r="L2128" s="444">
        <f t="shared" ca="1" si="124"/>
        <v>-5465286102.8927698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25"/>
        <v>-5465286102.8927698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-22772025.428719874</v>
      </c>
      <c r="L2129" s="444">
        <f t="shared" ca="1" si="124"/>
        <v>-5488058128.3214893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25"/>
        <v>-5488058128.3214893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-22866908.868006207</v>
      </c>
      <c r="L2130" s="444">
        <f t="shared" ca="1" si="124"/>
        <v>-5510925037.1894951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25"/>
        <v>-5510925037.1894951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-22962187.654956229</v>
      </c>
      <c r="L2131" s="444">
        <f t="shared" ca="1" si="124"/>
        <v>-5533887224.844451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25"/>
        <v>-5533887224.844451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-23057863.436851878</v>
      </c>
      <c r="L2132" s="444">
        <f t="shared" ca="1" si="124"/>
        <v>-5556945088.2813025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25"/>
        <v>-5556945088.2813025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-23153937.867838759</v>
      </c>
      <c r="L2133" s="444">
        <f t="shared" ca="1" si="124"/>
        <v>-5580099026.1491413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25"/>
        <v>-5580099026.1491413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-23250412.608954754</v>
      </c>
      <c r="L2134" s="444">
        <f t="shared" ca="1" si="124"/>
        <v>-5603349438.7580957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25"/>
        <v>-5603349438.7580957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-23347289.328158733</v>
      </c>
      <c r="L2135" s="444">
        <f t="shared" ca="1" si="124"/>
        <v>-5626696728.0862541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25"/>
        <v>-5626696728.0862541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-23444569.700359393</v>
      </c>
      <c r="L2136" s="444">
        <f t="shared" ca="1" si="124"/>
        <v>-5650141297.7866135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25"/>
        <v>-5650141297.7866135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-23542255.407444224</v>
      </c>
      <c r="L2137" s="444">
        <f t="shared" ca="1" si="124"/>
        <v>-5673683553.1940575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25"/>
        <v>-5673683553.1940575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-23640348.138308574</v>
      </c>
      <c r="L2138" s="444">
        <f t="shared" ca="1" si="124"/>
        <v>-5697323901.332366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25"/>
        <v>-5697323901.332366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-23738849.588884857</v>
      </c>
      <c r="L2139" s="444">
        <f t="shared" ca="1" si="124"/>
        <v>-5721062750.9212513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25"/>
        <v>-5721062750.9212513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-23837761.462171879</v>
      </c>
      <c r="L2140" s="444">
        <f t="shared" ca="1" si="124"/>
        <v>-5744900512.3834229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25"/>
        <v>-5744900512.3834229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-23937085.468264263</v>
      </c>
      <c r="L2141" s="444">
        <f t="shared" ca="1" si="124"/>
        <v>-5768837597.8516874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25"/>
        <v>-5768837597.8516874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-24036823.324382029</v>
      </c>
      <c r="L2142" s="444">
        <f t="shared" ca="1" si="124"/>
        <v>-5792874421.1760693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25"/>
        <v>-5792874421.1760693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-24136976.754900288</v>
      </c>
      <c r="L2143" s="444">
        <f t="shared" ca="1" si="124"/>
        <v>-5817011397.9309692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25"/>
        <v>-5817011397.9309692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-24237547.491379037</v>
      </c>
      <c r="L2144" s="444">
        <f t="shared" ca="1" si="124"/>
        <v>-5841248945.422348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25"/>
        <v>-5841248945.422348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-24338537.272593118</v>
      </c>
      <c r="L2145" s="444">
        <f t="shared" ca="1" si="124"/>
        <v>-5865587482.6949415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25"/>
        <v>-5865587482.6949415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-24439947.844562255</v>
      </c>
      <c r="L2146" s="444">
        <f t="shared" ca="1" si="124"/>
        <v>-5890027430.5395041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25"/>
        <v>-5890027430.5395041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-24541780.960581265</v>
      </c>
      <c r="L2147" s="444">
        <f t="shared" ca="1" si="124"/>
        <v>-5914569211.5000849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25"/>
        <v>-5914569211.5000849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-24644038.381250352</v>
      </c>
      <c r="L2148" s="444">
        <f t="shared" ca="1" si="124"/>
        <v>-5939213249.8813353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25"/>
        <v>-5939213249.8813353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-24746721.874505565</v>
      </c>
      <c r="L2149" s="444">
        <f t="shared" ca="1" si="124"/>
        <v>-5963959971.7558413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25"/>
        <v>-5963959971.7558413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-24849833.215649337</v>
      </c>
      <c r="L2150" s="444">
        <f t="shared" ca="1" si="124"/>
        <v>-5988809804.9714909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25"/>
        <v>-5988809804.9714909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-24953374.187381212</v>
      </c>
      <c r="L2151" s="444">
        <f t="shared" ca="1" si="124"/>
        <v>-6013763179.1588717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25"/>
        <v>-6013763179.1588717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-25057346.579828631</v>
      </c>
      <c r="L2152" s="444">
        <f t="shared" ca="1" si="124"/>
        <v>-6038820525.7386999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25"/>
        <v>-6038820525.7386999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-25161752.190577917</v>
      </c>
      <c r="L2153" s="444">
        <f t="shared" ca="1" si="124"/>
        <v>-6063982277.9292774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25"/>
        <v>-6063982277.9292774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-25266592.824705321</v>
      </c>
      <c r="L2154" s="444">
        <f t="shared" ca="1" si="124"/>
        <v>-6089248870.7539825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25"/>
        <v>-6089248870.7539825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-25371870.294808261</v>
      </c>
      <c r="L2155" s="444">
        <f t="shared" ca="1" si="124"/>
        <v>-6114620741.0487909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25"/>
        <v>-6114620741.0487909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-25477586.421036627</v>
      </c>
      <c r="L2156" s="444">
        <f t="shared" ca="1" si="124"/>
        <v>-6140098327.4698277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25"/>
        <v>-6140098327.4698277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-25583743.031124283</v>
      </c>
      <c r="L2157" s="444">
        <f t="shared" ca="1" si="124"/>
        <v>-6165682070.5009518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25"/>
        <v>-6165682070.5009518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-25690341.960420631</v>
      </c>
      <c r="L2158" s="444">
        <f t="shared" ca="1" si="124"/>
        <v>-6191372412.4613724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25"/>
        <v>-6191372412.4613724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-25797385.051922385</v>
      </c>
      <c r="L2159" s="444">
        <f t="shared" ca="1" si="124"/>
        <v>-6217169797.5132952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25"/>
        <v>-6217169797.5132952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-25904874.156305395</v>
      </c>
      <c r="L2160" s="444">
        <f t="shared" ca="1" si="124"/>
        <v>-6243074671.6696005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25"/>
        <v>-6243074671.6696005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-26012811.131956667</v>
      </c>
      <c r="L2161" s="444">
        <f t="shared" ca="1" si="124"/>
        <v>-6269087482.8015575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25"/>
        <v>-6269087482.8015575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-26121197.845006488</v>
      </c>
      <c r="L2162" s="444">
        <f t="shared" ca="1" si="124"/>
        <v>-6295208680.6465645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25"/>
        <v>-6295208680.6465645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-26230036.169360686</v>
      </c>
      <c r="L2163" s="444">
        <f t="shared" ca="1" si="124"/>
        <v>-6321438716.8159256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25"/>
        <v>-6321438716.8159256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-26339327.986733023</v>
      </c>
      <c r="L2164" s="444">
        <f t="shared" ca="1" si="124"/>
        <v>-6347778044.802659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25"/>
        <v>-6347778044.802659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-26449075.186677746</v>
      </c>
      <c r="L2165" s="444">
        <f t="shared" ca="1" si="124"/>
        <v>-6374227119.989337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25"/>
        <v>-6374227119.989337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-26559279.666622236</v>
      </c>
      <c r="L2166" s="444">
        <f t="shared" ca="1" si="124"/>
        <v>-6400786399.6559591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25"/>
        <v>-6400786399.6559591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-26669943.331899829</v>
      </c>
      <c r="L2167" s="444">
        <f t="shared" ca="1" si="124"/>
        <v>-6427456342.9878588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25"/>
        <v>-6427456342.9878588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-26781068.095782746</v>
      </c>
      <c r="L2168" s="444">
        <f t="shared" ca="1" si="124"/>
        <v>-6454237411.0836411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25"/>
        <v>-6454237411.0836411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-26892655.879515171</v>
      </c>
      <c r="L2169" s="444">
        <f t="shared" ca="1" si="124"/>
        <v>-6481130066.9631557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25"/>
        <v>-6481130066.9631557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-27004708.612346482</v>
      </c>
      <c r="L2170" s="444">
        <f t="shared" ca="1" si="124"/>
        <v>-6508134775.5755024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25"/>
        <v>-6508134775.5755024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-27117228.231564593</v>
      </c>
      <c r="L2171" s="444">
        <f t="shared" ca="1" si="124"/>
        <v>-6535252003.8070669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25"/>
        <v>-6535252003.8070669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-27230216.682529446</v>
      </c>
      <c r="L2172" s="444">
        <f t="shared" ca="1" si="124"/>
        <v>-6562482220.4895964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25"/>
        <v>-6562482220.4895964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-27343675.918706652</v>
      </c>
      <c r="L2173" s="444">
        <f t="shared" ca="1" si="124"/>
        <v>-6589825896.4083033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25"/>
        <v>-6589825896.4083033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-27457607.901701264</v>
      </c>
      <c r="L2174" s="444">
        <f t="shared" ca="1" si="124"/>
        <v>-6617283504.3100042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25"/>
        <v>-6617283504.3100042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-27572014.601291683</v>
      </c>
      <c r="L2175" s="444">
        <f t="shared" ca="1" si="124"/>
        <v>-6644855518.9112959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25"/>
        <v>-6644855518.9112959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-27686897.995463733</v>
      </c>
      <c r="L2176" s="444">
        <f t="shared" ca="1" si="124"/>
        <v>-6672542416.9067593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25"/>
        <v>-6672542416.9067593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-27802260.07044483</v>
      </c>
      <c r="L2177" s="444">
        <f t="shared" ca="1" si="124"/>
        <v>-6700344676.9772043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25"/>
        <v>-6700344676.9772043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-27918102.820738349</v>
      </c>
      <c r="L2178" s="444">
        <f t="shared" ca="1" si="124"/>
        <v>-6728262779.7979431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25"/>
        <v>-6728262779.7979431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-28034428.249158096</v>
      </c>
      <c r="L2179" s="444">
        <f t="shared" ca="1" si="124"/>
        <v>-6756297208.047101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25"/>
        <v>-6756297208.047101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-28151238.366862919</v>
      </c>
      <c r="L2180" s="444">
        <f t="shared" ca="1" si="124"/>
        <v>-6784448446.4139643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25"/>
        <v>-6784448446.4139643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-28268535.193391517</v>
      </c>
      <c r="L2181" s="444">
        <f t="shared" ca="1" si="124"/>
        <v>-6812716981.6073561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25"/>
        <v>-6812716981.6073561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-28386320.756697319</v>
      </c>
      <c r="L2182" s="444">
        <f t="shared" ca="1" si="124"/>
        <v>-6841103302.3640537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25"/>
        <v>-6841103302.3640537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-28504597.093183558</v>
      </c>
      <c r="L2183" s="444">
        <f t="shared" ca="1" si="124"/>
        <v>-6869607899.4572372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25"/>
        <v>-6869607899.4572372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-28623366.247738488</v>
      </c>
      <c r="L2184" s="444">
        <f t="shared" ca="1" si="124"/>
        <v>-6898231265.7049761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25"/>
        <v>-6898231265.7049761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-28742630.273770731</v>
      </c>
      <c r="L2185" s="444">
        <f t="shared" ca="1" si="124"/>
        <v>-6926973895.9787464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25"/>
        <v>-6926973895.9787464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-28862391.233244777</v>
      </c>
      <c r="L2186" s="444">
        <f t="shared" ca="1" si="124"/>
        <v>-6955836287.2119913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25"/>
        <v>-6955836287.2119913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-28982651.196716629</v>
      </c>
      <c r="L2187" s="444">
        <f t="shared" ca="1" si="124"/>
        <v>-6984818938.4087076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25"/>
        <v>-6984818938.4087076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-29103412.243369613</v>
      </c>
      <c r="L2188" s="444">
        <f t="shared" ca="1" si="124"/>
        <v>-7013922350.6520777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25"/>
        <v>-7013922350.6520777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-29224676.461050324</v>
      </c>
      <c r="L2189" s="444">
        <f t="shared" ca="1" si="124"/>
        <v>-7043147027.1131277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25"/>
        <v>-7043147027.1131277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-29346445.946304698</v>
      </c>
      <c r="L2190" s="444">
        <f t="shared" ca="1" si="124"/>
        <v>-7072493473.059432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25"/>
        <v>-7072493473.059432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-29468722.804414295</v>
      </c>
      <c r="L2191" s="444">
        <f t="shared" ca="1" si="124"/>
        <v>-7101962195.8638468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25"/>
        <v>-7101962195.8638468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-29591509.149432689</v>
      </c>
      <c r="L2192" s="444">
        <f t="shared" ca="1" si="124"/>
        <v>-7131553705.0132799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25"/>
        <v>-7131553705.0132799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-29714807.104222</v>
      </c>
      <c r="L2193" s="444">
        <f t="shared" ca="1" si="124"/>
        <v>-7161268512.1175022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25"/>
        <v>-7161268512.1175022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-29838618.800489597</v>
      </c>
      <c r="L2194" s="444">
        <f t="shared" ca="1" si="124"/>
        <v>-7191107130.9179916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25"/>
        <v>-7191107130.9179916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-29962946.378824964</v>
      </c>
      <c r="L2195" s="444">
        <f t="shared" ca="1" si="124"/>
        <v>-7221070077.2968168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25"/>
        <v>-7221070077.2968168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-30087791.988736738</v>
      </c>
      <c r="L2196" s="444">
        <f t="shared" ca="1" si="124"/>
        <v>-7251157869.2855539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25"/>
        <v>-7251157869.2855539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-30213157.788689807</v>
      </c>
      <c r="L2197" s="444">
        <f t="shared" ca="1" si="124"/>
        <v>-7281371027.0742435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25"/>
        <v>-7281371027.0742435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-30339045.946142685</v>
      </c>
      <c r="L2198" s="444">
        <f t="shared" ca="1" si="124"/>
        <v>-7311710073.0203867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25"/>
        <v>-7311710073.0203867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-30465458.637584947</v>
      </c>
      <c r="L2199" s="444">
        <f t="shared" ca="1" si="124"/>
        <v>-7342175531.6579714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25"/>
        <v>-7342175531.6579714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-30592398.048574883</v>
      </c>
      <c r="L2200" s="444">
        <f t="shared" ca="1" si="124"/>
        <v>-7372767929.7065458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25"/>
        <v>-7372767929.7065458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-30719866.37377727</v>
      </c>
      <c r="L2201" s="444">
        <f t="shared" ca="1" si="124"/>
        <v>-7403487796.0803232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25"/>
        <v>-7403487796.0803232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-30847865.817001343</v>
      </c>
      <c r="L2202" s="444">
        <f t="shared" ca="1" si="124"/>
        <v>-7434335661.8973246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25"/>
        <v>-7434335661.8973246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-30976398.591238853</v>
      </c>
      <c r="L2203" s="444">
        <f t="shared" ca="1" si="124"/>
        <v>-7465312060.4885635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25"/>
        <v>-7465312060.4885635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-31105466.918702349</v>
      </c>
      <c r="L2204" s="444">
        <f t="shared" ca="1" si="124"/>
        <v>-7496417527.4072657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25"/>
        <v>-7496417527.4072657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-31235073.030863602</v>
      </c>
      <c r="L2205" s="444">
        <f t="shared" ca="1" si="124"/>
        <v>-7527652600.4381294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25"/>
        <v>-7527652600.4381294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-31365219.168492202</v>
      </c>
      <c r="L2206" s="444">
        <f t="shared" ca="1" si="124"/>
        <v>-7559017819.6066217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25"/>
        <v>-7559017819.6066217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-31495907.581694253</v>
      </c>
      <c r="L2207" s="444">
        <f t="shared" ca="1" si="124"/>
        <v>-7590513727.1883163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25"/>
        <v>-7590513727.1883163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-31627140.529951319</v>
      </c>
      <c r="L2208" s="444">
        <f t="shared" ca="1" si="124"/>
        <v>-7622140867.7182674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25"/>
        <v>-7622140867.7182674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-31758920.282159448</v>
      </c>
      <c r="L2209" s="444">
        <f t="shared" ca="1" si="124"/>
        <v>-7653899788.0004272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25"/>
        <v>-7653899788.0004272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-31891249.116668448</v>
      </c>
      <c r="L2210" s="444">
        <f t="shared" ca="1" si="124"/>
        <v>-7685791037.1170959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25"/>
        <v>-7685791037.1170959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-32024129.321321234</v>
      </c>
      <c r="L2211" s="444">
        <f t="shared" ca="1" si="124"/>
        <v>-7717815166.4384174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25"/>
        <v>-7717815166.4384174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-32157563.193493407</v>
      </c>
      <c r="L2212" s="444">
        <f t="shared" ca="1" si="124"/>
        <v>-7749972729.6319113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25"/>
        <v>-7749972729.6319113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-32291553.040132962</v>
      </c>
      <c r="L2213" s="444">
        <f t="shared" ca="1" si="124"/>
        <v>-7782264282.6720438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25"/>
        <v>-7782264282.6720438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-32426101.177800182</v>
      </c>
      <c r="L2214" s="444">
        <f t="shared" ca="1" si="124"/>
        <v>-7814690383.849844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25"/>
        <v>-7814690383.849844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-32561209.932707679</v>
      </c>
      <c r="L2215" s="444">
        <f t="shared" ca="1" si="124"/>
        <v>-7847251593.7825518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25"/>
        <v>-7847251593.7825518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-32696881.64076063</v>
      </c>
      <c r="L2216" s="444">
        <f t="shared" ca="1" si="124"/>
        <v>-7879948475.4233122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25"/>
        <v>-7879948475.4233122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-32833118.64759713</v>
      </c>
      <c r="L2217" s="444">
        <f t="shared" ca="1" si="124"/>
        <v>-7912781594.0709095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25"/>
        <v>-7912781594.0709095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-32969923.30862879</v>
      </c>
      <c r="L2218" s="444">
        <f t="shared" ca="1" si="124"/>
        <v>-7945751517.3795385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25"/>
        <v>-7945751517.3795385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-33107297.989081409</v>
      </c>
      <c r="L2219" s="444">
        <f t="shared" ca="1" si="124"/>
        <v>-7978858815.3686199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25"/>
        <v>-7978858815.3686199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-33245245.064035915</v>
      </c>
      <c r="L2220" s="444">
        <f t="shared" ca="1" si="124"/>
        <v>-8012104060.4326563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25"/>
        <v>-8012104060.4326563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-33383766.918469403</v>
      </c>
      <c r="L2221" s="444">
        <f t="shared" ca="1" si="124"/>
        <v>-8045487827.3511257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25"/>
        <v>-8045487827.3511257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-33522865.947296362</v>
      </c>
      <c r="L2222" s="444">
        <f t="shared" ca="1" si="124"/>
        <v>-8079010693.2984219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25"/>
        <v>-8079010693.2984219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-33662544.555410087</v>
      </c>
      <c r="L2223" s="444">
        <f t="shared" ca="1" si="124"/>
        <v>-8112673237.8538322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25"/>
        <v>-8112673237.8538322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-33802805.157724299</v>
      </c>
      <c r="L2224" s="444">
        <f t="shared" ca="1" si="124"/>
        <v>-8146476043.0115566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25"/>
        <v>-8146476043.0115566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-33943650.17921482</v>
      </c>
      <c r="L2225" s="444">
        <f t="shared" ca="1" si="124"/>
        <v>-8180419693.1907711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25"/>
        <v>-8180419693.1907711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-34085082.05496154</v>
      </c>
      <c r="L2226" s="444">
        <f t="shared" ca="1" si="124"/>
        <v>-8214504775.2457323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25"/>
        <v>-8214504775.2457323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-34227103.230190553</v>
      </c>
      <c r="L2227" s="444">
        <f t="shared" ca="1" si="124"/>
        <v>-8248731878.4759226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25"/>
        <v>-8248731878.4759226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-34369716.160316341</v>
      </c>
      <c r="L2228" s="444">
        <f t="shared" ca="1" si="124"/>
        <v>-8283101594.6362391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25"/>
        <v>-8283101594.6362391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-34512923.310984328</v>
      </c>
      <c r="L2229" s="444">
        <f t="shared" ca="1" si="124"/>
        <v>-8317614517.9472237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25"/>
        <v>-8317614517.9472237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-34656727.158113435</v>
      </c>
      <c r="L2230" s="444">
        <f t="shared" ca="1" si="124"/>
        <v>-8352271245.1053371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25"/>
        <v>-8352271245.1053371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-34801130.187938906</v>
      </c>
      <c r="L2231" s="444">
        <f t="shared" ca="1" si="124"/>
        <v>-8387072375.2932758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25"/>
        <v>-8387072375.2932758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-34946134.897055313</v>
      </c>
      <c r="L2232" s="444">
        <f t="shared" ca="1" si="124"/>
        <v>-8422018510.1903315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25"/>
        <v>-8422018510.1903315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-35091743.792459711</v>
      </c>
      <c r="L2233" s="444">
        <f t="shared" ca="1" si="124"/>
        <v>-8457110253.9827909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25"/>
        <v>-8457110253.9827909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-35237959.391594961</v>
      </c>
      <c r="L2234" s="444">
        <f t="shared" ca="1" si="124"/>
        <v>-8492348213.3743858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25"/>
        <v>-8492348213.3743858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-35384784.222393274</v>
      </c>
      <c r="L2235" s="444">
        <f t="shared" ca="1" si="124"/>
        <v>-8527732997.5967789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25"/>
        <v>-8527732997.5967789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-35532220.823319912</v>
      </c>
      <c r="L2236" s="444">
        <f t="shared" ca="1" si="124"/>
        <v>-8563265218.4200993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25"/>
        <v>-8563265218.4200993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-35680271.743417084</v>
      </c>
      <c r="L2237" s="444">
        <f t="shared" ca="1" si="124"/>
        <v>-8598945490.163517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25"/>
        <v>-8598945490.163517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-35828939.54234799</v>
      </c>
      <c r="L2238" s="444">
        <f t="shared" ca="1" si="124"/>
        <v>-8634774429.7058659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25"/>
        <v>-8634774429.7058659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-35978226.790441111</v>
      </c>
      <c r="L2239" s="444">
        <f t="shared" ca="1" si="124"/>
        <v>-8670752656.4963074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25"/>
        <v>-8670752656.4963074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-36128136.068734616</v>
      </c>
      <c r="L2240" s="444">
        <f t="shared" ca="1" si="124"/>
        <v>-8706880792.5650425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25"/>
        <v>-8706880792.5650425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-36278669.969021007</v>
      </c>
      <c r="L2241" s="444">
        <f t="shared" ca="1" si="124"/>
        <v>-8743159462.5340633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25"/>
        <v>-8743159462.5340633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-36429831.093891934</v>
      </c>
      <c r="L2242" s="444">
        <f t="shared" ca="1" si="124"/>
        <v>-8779589293.6279545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25"/>
        <v>-8779589293.6279545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-36581622.05678314</v>
      </c>
      <c r="L2243" s="444">
        <f t="shared" ca="1" si="124"/>
        <v>-8816170915.6847382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25"/>
        <v>-8816170915.6847382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-36734045.482019745</v>
      </c>
      <c r="L2244" s="444">
        <f t="shared" ca="1" si="124"/>
        <v>-8852904961.1667576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25"/>
        <v>-8852904961.1667576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-36887104.004861489</v>
      </c>
      <c r="L2245" s="444">
        <f t="shared" ca="1" si="124"/>
        <v>-8889792065.1716194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25"/>
        <v>-8889792065.1716194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-37040800.271548413</v>
      </c>
      <c r="L2246" s="444">
        <f t="shared" ca="1" si="124"/>
        <v>-8926832865.4431686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25"/>
        <v>-8926832865.4431686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-37195136.939346537</v>
      </c>
      <c r="L2247" s="444">
        <f t="shared" ca="1" si="124"/>
        <v>-8964028002.382515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25"/>
        <v>-8964028002.382515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-37350116.67659381</v>
      </c>
      <c r="L2248" s="444">
        <f t="shared" ca="1" si="124"/>
        <v>-9001378119.0591087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25"/>
        <v>-9001378119.0591087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-37505742.162746288</v>
      </c>
      <c r="L2249" s="444">
        <f t="shared" ca="1" si="124"/>
        <v>-9038883861.2218552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25"/>
        <v>-9038883861.2218552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-37662016.088424399</v>
      </c>
      <c r="L2250" s="444">
        <f t="shared" ca="1" si="124"/>
        <v>-9076545877.3102798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25"/>
        <v>-9076545877.3102798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-37818941.155459501</v>
      </c>
      <c r="L2251" s="444">
        <f t="shared" ca="1" si="124"/>
        <v>-9114364818.4657402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25"/>
        <v>-9114364818.4657402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-37976520.076940581</v>
      </c>
      <c r="L2252" s="444">
        <f t="shared" ca="1" si="124"/>
        <v>-9152341338.5426807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25"/>
        <v>-9152341338.5426807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-38134755.577261172</v>
      </c>
      <c r="L2253" s="444">
        <f t="shared" ca="1" si="124"/>
        <v>-9190476094.1199417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25"/>
        <v>-9190476094.1199417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-38293650.392166421</v>
      </c>
      <c r="L2254" s="444">
        <f t="shared" ca="1" si="124"/>
        <v>-9228769744.5121078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25"/>
        <v>-9228769744.5121078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-38453207.268800452</v>
      </c>
      <c r="L2255" s="444">
        <f t="shared" ca="1" si="124"/>
        <v>-9267222951.7809086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25"/>
        <v>-9267222951.7809086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-38613428.965753786</v>
      </c>
      <c r="L2256" s="444">
        <f t="shared" ca="1" si="124"/>
        <v>-9305836380.7466621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25"/>
        <v>-9305836380.7466621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-38774318.253111094</v>
      </c>
      <c r="L2257" s="444">
        <f t="shared" ca="1" si="124"/>
        <v>-9344610698.999773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25"/>
        <v>-9344610698.999773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-38935877.912499055</v>
      </c>
      <c r="L2258" s="444">
        <f t="shared" ca="1" si="124"/>
        <v>-9383546576.9122715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25"/>
        <v>-9383546576.9122715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-39098110.737134464</v>
      </c>
      <c r="L2259" s="444">
        <f t="shared" ca="1" si="124"/>
        <v>-9422644687.6494064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25"/>
        <v>-9422644687.6494064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-39261019.531872526</v>
      </c>
      <c r="L2260" s="444">
        <f t="shared" ca="1" si="124"/>
        <v>-9461905707.1812782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25"/>
        <v>-9461905707.1812782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-39424607.113255322</v>
      </c>
      <c r="L2261" s="444">
        <f t="shared" ca="1" si="124"/>
        <v>-9501330314.2945328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25"/>
        <v>-9501330314.2945328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-39588876.309560552</v>
      </c>
      <c r="L2262" s="444">
        <f t="shared" ca="1" si="124"/>
        <v>-9540919190.6040936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25"/>
        <v>-9540919190.6040936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-39753829.960850388</v>
      </c>
      <c r="L2263" s="444">
        <f t="shared" ca="1" si="124"/>
        <v>-9580673020.5649433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25"/>
        <v>-9580673020.5649433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-39919470.919020593</v>
      </c>
      <c r="L2264" s="444">
        <f t="shared" ca="1" si="124"/>
        <v>-9620592491.483963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25"/>
        <v>-9620592491.483963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-40085802.047849849</v>
      </c>
      <c r="L2265" s="444">
        <f t="shared" ca="1" si="124"/>
        <v>-9660678293.5318127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25"/>
        <v>-9660678293.5318127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-40252826.223049216</v>
      </c>
      <c r="L2266" s="444">
        <f t="shared" ca="1" si="124"/>
        <v>-9700931119.7548618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25"/>
        <v>-9700931119.7548618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-40420546.332311921</v>
      </c>
      <c r="L2267" s="444">
        <f t="shared" ca="1" si="124"/>
        <v>-9741351666.0871735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25"/>
        <v>-9741351666.0871735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-40588965.275363222</v>
      </c>
      <c r="L2268" s="444">
        <f t="shared" ca="1" si="124"/>
        <v>-9781940631.3625374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25"/>
        <v>-9781940631.3625374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-40758085.964010574</v>
      </c>
      <c r="L2269" s="444">
        <f t="shared" ca="1" si="124"/>
        <v>-9822698717.3265476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25"/>
        <v>-9822698717.3265476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-40927911.32219395</v>
      </c>
      <c r="L2270" s="444">
        <f t="shared" ca="1" si="124"/>
        <v>-9863626628.6487408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25"/>
        <v>-9863626628.6487408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-41098444.286036417</v>
      </c>
      <c r="L2271" s="444">
        <f t="shared" ca="1" si="124"/>
        <v>-9904725072.9347763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25"/>
        <v>-9904725072.9347763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-41269687.8038949</v>
      </c>
      <c r="L2272" s="444">
        <f t="shared" ca="1" si="124"/>
        <v>-9945994760.7386703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25"/>
        <v>-9945994760.7386703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-41441644.836411126</v>
      </c>
      <c r="L2273" s="444">
        <f t="shared" ca="1" si="124"/>
        <v>-9987436405.5750809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25"/>
        <v>-9987436405.5750809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-41614318.356562838</v>
      </c>
      <c r="L2274" s="444">
        <f t="shared" ca="1" si="124"/>
        <v>-10029050723.931644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25"/>
        <v>-10029050723.931644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-41787711.349715188</v>
      </c>
      <c r="L2275" s="444">
        <f t="shared" ca="1" si="124"/>
        <v>-10070838435.281359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25"/>
        <v>-10070838435.281359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-41961826.813672327</v>
      </c>
      <c r="L2276" s="444">
        <f t="shared" ca="1" si="124"/>
        <v>-10112800262.095032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25"/>
        <v>-10112800262.095032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-42136667.758729301</v>
      </c>
      <c r="L2277" s="444">
        <f t="shared" ca="1" si="124"/>
        <v>-10154936929.853762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25"/>
        <v>-10154936929.853762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-42312237.207724005</v>
      </c>
      <c r="L2278" s="444">
        <f t="shared" ca="1" si="124"/>
        <v>-10197249167.061485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25"/>
        <v>-10197249167.061485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-42488538.196089521</v>
      </c>
      <c r="L2279" s="444">
        <f t="shared" ca="1" si="124"/>
        <v>-10239737705.257574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25"/>
        <v>-10239737705.257574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-42665573.771906555</v>
      </c>
      <c r="L2280" s="444">
        <f t="shared" ca="1" si="124"/>
        <v>-10282403279.02948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25"/>
        <v>-10282403279.02948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-42843346.995956168</v>
      </c>
      <c r="L2281" s="444">
        <f t="shared" ca="1" si="124"/>
        <v>-10325246626.025436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25"/>
        <v>-10325246626.025436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-43021860.941772655</v>
      </c>
      <c r="L2282" s="444">
        <f t="shared" ca="1" si="124"/>
        <v>-10368268486.967209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25"/>
        <v>-10368268486.967209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-43201118.695696704</v>
      </c>
      <c r="L2283" s="444">
        <f t="shared" ca="1" si="124"/>
        <v>-10411469605.662905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25"/>
        <v>-10411469605.662905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-43381123.356928766</v>
      </c>
      <c r="L2284" s="444">
        <f t="shared" ca="1" si="124"/>
        <v>-10454850729.019833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25"/>
        <v>-10454850729.019833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-43561878.037582636</v>
      </c>
      <c r="L2285" s="444">
        <f t="shared" ca="1" si="124"/>
        <v>-10498412607.057415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25"/>
        <v>-10498412607.057415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-43743385.862739228</v>
      </c>
      <c r="L2286" s="444">
        <f t="shared" ca="1" si="124"/>
        <v>-10542155992.920155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25"/>
        <v>-10542155992.920155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-43925649.970500641</v>
      </c>
      <c r="L2287" s="444">
        <f t="shared" ca="1" si="124"/>
        <v>-10586081642.890656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25"/>
        <v>-10586081642.890656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-44108673.5120444</v>
      </c>
      <c r="L2288" s="444">
        <f t="shared" ca="1" si="124"/>
        <v>-10630190316.4027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25"/>
        <v>-10630190316.4027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-44292459.651677921</v>
      </c>
      <c r="L2289" s="444">
        <f t="shared" ca="1" si="124"/>
        <v>-10674482776.054379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25"/>
        <v>-10674482776.054379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-44477011.566893242</v>
      </c>
      <c r="L2290" s="444">
        <f t="shared" ca="1" si="124"/>
        <v>-10718959787.621271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25"/>
        <v>-10718959787.621271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-44662332.448421963</v>
      </c>
      <c r="L2291" s="444">
        <f t="shared" ca="1" si="124"/>
        <v>-10763622120.069693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25"/>
        <v>-10763622120.069693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-44848425.500290386</v>
      </c>
      <c r="L2292" s="444">
        <f t="shared" ca="1" si="124"/>
        <v>-10808470545.569983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25"/>
        <v>-10808470545.569983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-45035293.939874925</v>
      </c>
      <c r="L2293" s="444">
        <f t="shared" ca="1" si="124"/>
        <v>-10853505839.509857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25"/>
        <v>-10853505839.509857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-45222940.997957736</v>
      </c>
      <c r="L2294" s="444">
        <f t="shared" ca="1" si="124"/>
        <v>-10898728780.507814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25"/>
        <v>-10898728780.507814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-45411369.918782562</v>
      </c>
      <c r="L2295" s="444">
        <f t="shared" ca="1" si="124"/>
        <v>-10944140150.426598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25"/>
        <v>-10944140150.426598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-45600583.960110821</v>
      </c>
      <c r="L2296" s="444">
        <f t="shared" ca="1" si="124"/>
        <v>-10989740734.386709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25"/>
        <v>-10989740734.386709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-45790586.393277958</v>
      </c>
      <c r="L2297" s="444">
        <f t="shared" ca="1" si="124"/>
        <v>-11035531320.779987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25"/>
        <v>-11035531320.779987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-45981380.503249943</v>
      </c>
      <c r="L2298" s="444">
        <f t="shared" ca="1" si="124"/>
        <v>-11081512701.283237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25"/>
        <v>-11081512701.283237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-46172969.588680156</v>
      </c>
      <c r="L2299" s="444">
        <f t="shared" ca="1" si="124"/>
        <v>-11127685670.871918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25"/>
        <v>-11127685670.871918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-46365356.961966321</v>
      </c>
      <c r="L2300" s="444">
        <f t="shared" ca="1" si="124"/>
        <v>-11174051027.833883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25"/>
        <v>-11174051027.833883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-46558545.949307844</v>
      </c>
      <c r="L2301" s="444">
        <f t="shared" ca="1" si="124"/>
        <v>-11220609573.783192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25"/>
        <v>-11220609573.783192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-46752539.890763298</v>
      </c>
      <c r="L2302" s="444">
        <f t="shared" ca="1" si="124"/>
        <v>-11267362113.673956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25"/>
        <v>-11267362113.673956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-46947342.140308149</v>
      </c>
      <c r="L2303" s="444">
        <f t="shared" ref="L2303:L2557" ca="1" si="129">I2303-J2303+K2303</f>
        <v>-11314309455.814264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30">L2303</f>
        <v>-11314309455.814264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-47142956.065892771</v>
      </c>
      <c r="L2304" s="444">
        <f t="shared" ca="1" si="129"/>
        <v>-11361452411.880157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30"/>
        <v>-11361452411.880157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-47339385.049500659</v>
      </c>
      <c r="L2305" s="444">
        <f t="shared" ca="1" si="129"/>
        <v>-11408791796.929659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30"/>
        <v>-11408791796.929659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-47536632.487206914</v>
      </c>
      <c r="L2306" s="444">
        <f t="shared" ca="1" si="129"/>
        <v>-11456328429.416866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30"/>
        <v>-11456328429.416866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-47734701.78923694</v>
      </c>
      <c r="L2307" s="444">
        <f t="shared" ca="1" si="129"/>
        <v>-11504063131.206102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30"/>
        <v>-11504063131.206102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-47933596.380025424</v>
      </c>
      <c r="L2308" s="444">
        <f t="shared" ca="1" si="129"/>
        <v>-11551996727.586128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30"/>
        <v>-11551996727.586128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-48133319.698275536</v>
      </c>
      <c r="L2309" s="444">
        <f t="shared" ca="1" si="129"/>
        <v>-11600130047.284403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30"/>
        <v>-11600130047.284403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-48333875.197018348</v>
      </c>
      <c r="L2310" s="444">
        <f t="shared" ca="1" si="129"/>
        <v>-11648463922.481421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30"/>
        <v>-11648463922.481421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-48535266.343672588</v>
      </c>
      <c r="L2311" s="444">
        <f t="shared" ca="1" si="129"/>
        <v>-11696999188.825092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30"/>
        <v>-11696999188.825092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-48737496.620104551</v>
      </c>
      <c r="L2312" s="444">
        <f t="shared" ca="1" si="129"/>
        <v>-11745736685.445196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30"/>
        <v>-11745736685.445196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-48940569.522688314</v>
      </c>
      <c r="L2313" s="444">
        <f t="shared" ca="1" si="129"/>
        <v>-11794677254.967884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30"/>
        <v>-11794677254.967884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-49144488.56236618</v>
      </c>
      <c r="L2314" s="444">
        <f t="shared" ca="1" si="129"/>
        <v>-11843821743.530251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30"/>
        <v>-11843821743.530251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-49349257.264709376</v>
      </c>
      <c r="L2315" s="444">
        <f t="shared" ca="1" si="129"/>
        <v>-11893171000.79496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30"/>
        <v>-11893171000.79496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-49554879.169978999</v>
      </c>
      <c r="L2316" s="444">
        <f t="shared" ca="1" si="129"/>
        <v>-11942725879.964939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30"/>
        <v>-11942725879.964939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-49761357.833187245</v>
      </c>
      <c r="L2317" s="444">
        <f t="shared" ca="1" si="129"/>
        <v>-11992487237.798126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30"/>
        <v>-11992487237.798126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-49968696.824158862</v>
      </c>
      <c r="L2318" s="444">
        <f t="shared" ca="1" si="129"/>
        <v>-12042455934.622286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30"/>
        <v>-12042455934.622286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-50176899.727592856</v>
      </c>
      <c r="L2319" s="444">
        <f t="shared" ca="1" si="129"/>
        <v>-12092632834.349878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30"/>
        <v>-12092632834.349878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-50385970.143124491</v>
      </c>
      <c r="L2320" s="444">
        <f t="shared" ca="1" si="129"/>
        <v>-12143018804.493002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30"/>
        <v>-12143018804.493002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-50595911.685387507</v>
      </c>
      <c r="L2321" s="444">
        <f t="shared" ca="1" si="129"/>
        <v>-12193614716.178389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30"/>
        <v>-12193614716.178389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-50806727.984076619</v>
      </c>
      <c r="L2322" s="444">
        <f t="shared" ca="1" si="129"/>
        <v>-12244421444.162466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30"/>
        <v>-12244421444.162466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-51018422.684010275</v>
      </c>
      <c r="L2323" s="444">
        <f t="shared" ca="1" si="129"/>
        <v>-12295439866.846476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30"/>
        <v>-12295439866.846476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-51230999.445193648</v>
      </c>
      <c r="L2324" s="444">
        <f t="shared" ca="1" si="129"/>
        <v>-12346670866.29167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30"/>
        <v>-12346670866.29167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-51444461.942881957</v>
      </c>
      <c r="L2325" s="444">
        <f t="shared" ca="1" si="129"/>
        <v>-12398115328.234552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30"/>
        <v>-12398115328.234552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-51658813.867643967</v>
      </c>
      <c r="L2326" s="444">
        <f t="shared" ca="1" si="129"/>
        <v>-12449774142.102196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30"/>
        <v>-12449774142.102196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-51874058.925425813</v>
      </c>
      <c r="L2327" s="444">
        <f t="shared" ca="1" si="129"/>
        <v>-12501648201.027622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30"/>
        <v>-12501648201.027622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-52090200.837615095</v>
      </c>
      <c r="L2328" s="444">
        <f t="shared" ca="1" si="129"/>
        <v>-12553738401.865238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30"/>
        <v>-12553738401.865238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-52307243.341105156</v>
      </c>
      <c r="L2329" s="444">
        <f t="shared" ca="1" si="129"/>
        <v>-12606045645.206343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30"/>
        <v>-12606045645.206343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-52525190.18835976</v>
      </c>
      <c r="L2330" s="444">
        <f t="shared" ca="1" si="129"/>
        <v>-12658570835.394703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30"/>
        <v>-12658570835.394703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-52744045.147477925</v>
      </c>
      <c r="L2331" s="444">
        <f t="shared" ca="1" si="129"/>
        <v>-12711314880.542181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30"/>
        <v>-12711314880.542181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-52963812.002259091</v>
      </c>
      <c r="L2332" s="444">
        <f t="shared" ca="1" si="129"/>
        <v>-12764278692.544439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30"/>
        <v>-12764278692.544439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-53184494.552268498</v>
      </c>
      <c r="L2333" s="444">
        <f t="shared" ca="1" si="129"/>
        <v>-12817463187.096708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30"/>
        <v>-12817463187.096708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-53406096.612902954</v>
      </c>
      <c r="L2334" s="444">
        <f t="shared" ca="1" si="129"/>
        <v>-12870869283.709612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30"/>
        <v>-12870869283.709612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-53628622.015456714</v>
      </c>
      <c r="L2335" s="444">
        <f t="shared" ca="1" si="129"/>
        <v>-12924497905.725069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30"/>
        <v>-12924497905.725069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-53852074.607187785</v>
      </c>
      <c r="L2336" s="444">
        <f t="shared" ca="1" si="129"/>
        <v>-12978349980.332256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30"/>
        <v>-12978349980.332256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-54076458.2513844</v>
      </c>
      <c r="L2337" s="444">
        <f t="shared" ca="1" si="129"/>
        <v>-13032426438.583641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30"/>
        <v>-13032426438.583641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-54301776.827431835</v>
      </c>
      <c r="L2338" s="444">
        <f t="shared" ca="1" si="129"/>
        <v>-13086728215.411074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30"/>
        <v>-13086728215.411074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-54528034.230879471</v>
      </c>
      <c r="L2339" s="444">
        <f t="shared" ca="1" si="129"/>
        <v>-13141256249.641953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30"/>
        <v>-13141256249.641953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-54755234.373508133</v>
      </c>
      <c r="L2340" s="444">
        <f t="shared" ca="1" si="129"/>
        <v>-13196011484.015461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30"/>
        <v>-13196011484.015461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-54983381.183397755</v>
      </c>
      <c r="L2341" s="444">
        <f t="shared" ca="1" si="129"/>
        <v>-13250994865.198858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30"/>
        <v>-13250994865.198858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-55212478.604995243</v>
      </c>
      <c r="L2342" s="444">
        <f t="shared" ca="1" si="129"/>
        <v>-13306207343.803854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30"/>
        <v>-13306207343.803854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-55442530.599182725</v>
      </c>
      <c r="L2343" s="444">
        <f t="shared" ca="1" si="129"/>
        <v>-13361649874.403036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30"/>
        <v>-13361649874.403036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-55673541.143345982</v>
      </c>
      <c r="L2344" s="444">
        <f t="shared" ca="1" si="129"/>
        <v>-13417323415.546383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30"/>
        <v>-13417323415.546383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-55905514.231443264</v>
      </c>
      <c r="L2345" s="444">
        <f t="shared" ca="1" si="129"/>
        <v>-13473228929.777826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30"/>
        <v>-13473228929.777826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-56138453.874074265</v>
      </c>
      <c r="L2346" s="444">
        <f t="shared" ca="1" si="129"/>
        <v>-13529367383.651901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30"/>
        <v>-13529367383.651901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-56372364.09854959</v>
      </c>
      <c r="L2347" s="444">
        <f t="shared" ca="1" si="129"/>
        <v>-13585739747.75045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30"/>
        <v>-13585739747.75045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-56607248.948960215</v>
      </c>
      <c r="L2348" s="444">
        <f t="shared" ca="1" si="129"/>
        <v>-13642346996.699409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30"/>
        <v>-13642346996.699409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-56843112.486247532</v>
      </c>
      <c r="L2349" s="444">
        <f t="shared" ca="1" si="129"/>
        <v>-13699190109.185658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30"/>
        <v>-13699190109.185658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-57079958.78827358</v>
      </c>
      <c r="L2350" s="444">
        <f t="shared" ca="1" si="129"/>
        <v>-13756270067.97393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30"/>
        <v>-13756270067.97393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-57317791.949891374</v>
      </c>
      <c r="L2351" s="444">
        <f t="shared" ca="1" si="129"/>
        <v>-13813587859.923822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30"/>
        <v>-13813587859.923822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-57556616.083015934</v>
      </c>
      <c r="L2352" s="444">
        <f t="shared" ca="1" si="129"/>
        <v>-13871144476.006838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30"/>
        <v>-13871144476.006838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-57796435.316695154</v>
      </c>
      <c r="L2353" s="444">
        <f t="shared" ca="1" si="129"/>
        <v>-13928940911.323532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30"/>
        <v>-13928940911.323532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-58037253.797181383</v>
      </c>
      <c r="L2354" s="444">
        <f t="shared" ca="1" si="129"/>
        <v>-13986978165.120714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30"/>
        <v>-13986978165.120714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-58279075.688002966</v>
      </c>
      <c r="L2355" s="444">
        <f t="shared" ca="1" si="129"/>
        <v>-14045257240.808718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30"/>
        <v>-14045257240.808718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-58521905.170036331</v>
      </c>
      <c r="L2356" s="444">
        <f t="shared" ca="1" si="129"/>
        <v>-14103779145.978754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30"/>
        <v>-14103779145.978754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-58765746.441578142</v>
      </c>
      <c r="L2357" s="444">
        <f t="shared" ca="1" si="129"/>
        <v>-14162544892.420332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30"/>
        <v>-14162544892.420332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-59010603.718418047</v>
      </c>
      <c r="L2358" s="444">
        <f t="shared" ca="1" si="129"/>
        <v>-14221555496.13875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30"/>
        <v>-14221555496.13875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-59256481.233911462</v>
      </c>
      <c r="L2359" s="444">
        <f t="shared" ca="1" si="129"/>
        <v>-14280811977.372662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30"/>
        <v>-14280811977.372662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-59503383.239052758</v>
      </c>
      <c r="L2360" s="444">
        <f t="shared" ca="1" si="129"/>
        <v>-14340315360.611713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30"/>
        <v>-14340315360.611713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-59751314.002548814</v>
      </c>
      <c r="L2361" s="444">
        <f t="shared" ca="1" si="129"/>
        <v>-14400066674.614262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30"/>
        <v>-14400066674.614262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-60000277.810892753</v>
      </c>
      <c r="L2362" s="444">
        <f t="shared" ca="1" si="129"/>
        <v>-14460066952.425154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30"/>
        <v>-14460066952.425154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-60250278.968438141</v>
      </c>
      <c r="L2363" s="444">
        <f t="shared" ca="1" si="129"/>
        <v>-14520317231.393591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30"/>
        <v>-14520317231.393591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-60501321.797473297</v>
      </c>
      <c r="L2364" s="444">
        <f t="shared" ca="1" si="129"/>
        <v>-14580818553.191065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30"/>
        <v>-14580818553.191065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-60753410.638296112</v>
      </c>
      <c r="L2365" s="444">
        <f t="shared" ca="1" si="129"/>
        <v>-14641571963.829361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30"/>
        <v>-14641571963.829361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-61006549.849289</v>
      </c>
      <c r="L2366" s="444">
        <f t="shared" ca="1" si="129"/>
        <v>-14702578513.67865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30"/>
        <v>-14702578513.67865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-61260743.806994371</v>
      </c>
      <c r="L2367" s="444">
        <f t="shared" ca="1" si="129"/>
        <v>-14763839257.485643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30"/>
        <v>-14763839257.485643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-61515996.906190179</v>
      </c>
      <c r="L2368" s="444">
        <f t="shared" ca="1" si="129"/>
        <v>-14825355254.391834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30"/>
        <v>-14825355254.391834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-61772313.559965976</v>
      </c>
      <c r="L2369" s="444">
        <f t="shared" ca="1" si="129"/>
        <v>-14887127567.951799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30"/>
        <v>-14887127567.951799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-62029698.199799165</v>
      </c>
      <c r="L2370" s="444">
        <f t="shared" ca="1" si="129"/>
        <v>-14949157266.151598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30"/>
        <v>-14949157266.151598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-62288155.275631659</v>
      </c>
      <c r="L2371" s="444">
        <f t="shared" ca="1" si="129"/>
        <v>-15011445421.427229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30"/>
        <v>-15011445421.427229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-62547689.255946785</v>
      </c>
      <c r="L2372" s="444">
        <f t="shared" ca="1" si="129"/>
        <v>-15073993110.683176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30"/>
        <v>-15073993110.683176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-62808304.627846576</v>
      </c>
      <c r="L2373" s="444">
        <f t="shared" ca="1" si="129"/>
        <v>-15136801415.311022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30"/>
        <v>-15136801415.311022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-63070005.897129267</v>
      </c>
      <c r="L2374" s="444">
        <f t="shared" ca="1" si="129"/>
        <v>-15199871421.208151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30"/>
        <v>-15199871421.208151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-63332797.588367283</v>
      </c>
      <c r="L2375" s="444">
        <f t="shared" ca="1" si="129"/>
        <v>-15263204218.796518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30"/>
        <v>-15263204218.796518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-63596684.244985498</v>
      </c>
      <c r="L2376" s="444">
        <f t="shared" ca="1" si="129"/>
        <v>-15326800903.041504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30"/>
        <v>-15326800903.041504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-63861670.429339595</v>
      </c>
      <c r="L2377" s="444">
        <f t="shared" ca="1" si="129"/>
        <v>-15390662573.470844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30"/>
        <v>-15390662573.470844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-64127760.722795174</v>
      </c>
      <c r="L2378" s="444">
        <f t="shared" ca="1" si="129"/>
        <v>-15454790334.19364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30"/>
        <v>-15454790334.19364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-64394959.725806832</v>
      </c>
      <c r="L2379" s="444">
        <f t="shared" ca="1" si="129"/>
        <v>-15519185293.919447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30"/>
        <v>-15519185293.919447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-64663272.057997689</v>
      </c>
      <c r="L2380" s="444">
        <f t="shared" ca="1" si="129"/>
        <v>-15583848565.977444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30"/>
        <v>-15583848565.977444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-64932702.358239353</v>
      </c>
      <c r="L2381" s="444">
        <f t="shared" ca="1" si="129"/>
        <v>-15648781268.335684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30"/>
        <v>-15648781268.335684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-65203255.284732014</v>
      </c>
      <c r="L2382" s="444">
        <f t="shared" ca="1" si="129"/>
        <v>-15713984523.620417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30"/>
        <v>-15713984523.620417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-65474935.515085071</v>
      </c>
      <c r="L2383" s="444">
        <f t="shared" ca="1" si="129"/>
        <v>-15779459459.135502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30"/>
        <v>-15779459459.135502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-65747747.74639792</v>
      </c>
      <c r="L2384" s="444">
        <f t="shared" ca="1" si="129"/>
        <v>-15845207206.881899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30"/>
        <v>-15845207206.881899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-66021696.695341244</v>
      </c>
      <c r="L2385" s="444">
        <f t="shared" ca="1" si="129"/>
        <v>-15911228903.57724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30"/>
        <v>-15911228903.57724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-66296787.098238505</v>
      </c>
      <c r="L2386" s="444">
        <f t="shared" ca="1" si="129"/>
        <v>-15977525690.675478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30"/>
        <v>-15977525690.675478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-66573023.711147822</v>
      </c>
      <c r="L2387" s="444">
        <f t="shared" ca="1" si="129"/>
        <v>-16044098714.386625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30"/>
        <v>-16044098714.386625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-66850411.309944272</v>
      </c>
      <c r="L2388" s="444">
        <f t="shared" ca="1" si="129"/>
        <v>-16110949125.696569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30"/>
        <v>-16110949125.696569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-67128954.690402359</v>
      </c>
      <c r="L2389" s="444">
        <f t="shared" ca="1" si="129"/>
        <v>-16178078080.386972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30"/>
        <v>-16178078080.386972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-67408658.668279052</v>
      </c>
      <c r="L2390" s="444">
        <f t="shared" ca="1" si="129"/>
        <v>-16245486739.055252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30"/>
        <v>-16245486739.055252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-67689528.079396889</v>
      </c>
      <c r="L2391" s="444">
        <f t="shared" ca="1" si="129"/>
        <v>-16313176267.134649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30"/>
        <v>-16313176267.134649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-67971567.779727712</v>
      </c>
      <c r="L2392" s="444">
        <f t="shared" ca="1" si="129"/>
        <v>-16381147834.914377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30"/>
        <v>-16381147834.914377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-68254782.645476565</v>
      </c>
      <c r="L2393" s="444">
        <f t="shared" ca="1" si="129"/>
        <v>-16449402617.559855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30"/>
        <v>-16449402617.559855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-68539177.573166057</v>
      </c>
      <c r="L2394" s="444">
        <f t="shared" ca="1" si="129"/>
        <v>-16517941795.13302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30"/>
        <v>-16517941795.13302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-68824757.47972092</v>
      </c>
      <c r="L2395" s="444">
        <f t="shared" ca="1" si="129"/>
        <v>-16586766552.612741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30"/>
        <v>-16586766552.612741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-69111527.302553087</v>
      </c>
      <c r="L2396" s="444">
        <f t="shared" ca="1" si="129"/>
        <v>-16655878079.915295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30"/>
        <v>-16655878079.915295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-69399491.999647051</v>
      </c>
      <c r="L2397" s="444">
        <f t="shared" ca="1" si="129"/>
        <v>-16725277571.914942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30"/>
        <v>-16725277571.914942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-69688656.549645603</v>
      </c>
      <c r="L2398" s="444">
        <f t="shared" ca="1" si="129"/>
        <v>-16794966228.464588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30"/>
        <v>-16794966228.464588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-69979025.951935798</v>
      </c>
      <c r="L2399" s="444">
        <f t="shared" ca="1" si="129"/>
        <v>-16864945254.416525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30"/>
        <v>-16864945254.416525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-70270605.226735517</v>
      </c>
      <c r="L2400" s="444">
        <f t="shared" ca="1" si="129"/>
        <v>-16935215859.643261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30"/>
        <v>-16935215859.643261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-70563399.415180251</v>
      </c>
      <c r="L2401" s="444">
        <f t="shared" ca="1" si="129"/>
        <v>-17005779259.058441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30"/>
        <v>-17005779259.058441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-70857413.57941018</v>
      </c>
      <c r="L2402" s="444">
        <f t="shared" ca="1" si="129"/>
        <v>-17076636672.637852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30"/>
        <v>-17076636672.637852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-71152652.802657709</v>
      </c>
      <c r="L2403" s="444">
        <f t="shared" ca="1" si="129"/>
        <v>-17147789325.44051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30"/>
        <v>-17147789325.44051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-71449122.189335451</v>
      </c>
      <c r="L2404" s="444">
        <f t="shared" ca="1" si="129"/>
        <v>-17219238447.629845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30"/>
        <v>-17219238447.629845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-71746826.865124345</v>
      </c>
      <c r="L2405" s="444">
        <f t="shared" ca="1" si="129"/>
        <v>-17290985274.494968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30"/>
        <v>-17290985274.494968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-72045771.977062374</v>
      </c>
      <c r="L2406" s="444">
        <f t="shared" ca="1" si="129"/>
        <v>-17363031046.472031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30"/>
        <v>-17363031046.472031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-72345962.693633467</v>
      </c>
      <c r="L2407" s="444">
        <f t="shared" ca="1" si="129"/>
        <v>-17435377009.165665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30"/>
        <v>-17435377009.165665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-72647404.204856932</v>
      </c>
      <c r="L2408" s="444">
        <f t="shared" ca="1" si="129"/>
        <v>-17508024413.370522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30"/>
        <v>-17508024413.370522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-72950101.722377166</v>
      </c>
      <c r="L2409" s="444">
        <f t="shared" ca="1" si="129"/>
        <v>-17580974515.092899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30"/>
        <v>-17580974515.092899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-73254060.479553744</v>
      </c>
      <c r="L2410" s="444">
        <f t="shared" ca="1" si="129"/>
        <v>-17654228575.572453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30"/>
        <v>-17654228575.572453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-73559285.731551886</v>
      </c>
      <c r="L2411" s="444">
        <f t="shared" ca="1" si="129"/>
        <v>-17727787861.304005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30"/>
        <v>-17727787861.304005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-73865782.755433351</v>
      </c>
      <c r="L2412" s="444">
        <f t="shared" ca="1" si="129"/>
        <v>-17801653644.059437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30"/>
        <v>-17801653644.059437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-74173556.850247651</v>
      </c>
      <c r="L2413" s="444">
        <f t="shared" ca="1" si="129"/>
        <v>-17875827200.909683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30"/>
        <v>-17875827200.909683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-74482613.337123677</v>
      </c>
      <c r="L2414" s="444">
        <f t="shared" ca="1" si="129"/>
        <v>-17950309814.246807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30"/>
        <v>-17950309814.246807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-74792957.559361696</v>
      </c>
      <c r="L2415" s="444">
        <f t="shared" ca="1" si="129"/>
        <v>-18025102771.806168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30"/>
        <v>-18025102771.806168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-75104594.882525697</v>
      </c>
      <c r="L2416" s="444">
        <f t="shared" ca="1" si="129"/>
        <v>-18100207366.688694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30"/>
        <v>-18100207366.688694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-75417530.694536224</v>
      </c>
      <c r="L2417" s="444">
        <f t="shared" ca="1" si="129"/>
        <v>-18175624897.383232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30"/>
        <v>-18175624897.383232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-75731770.405763462</v>
      </c>
      <c r="L2418" s="444">
        <f t="shared" ca="1" si="129"/>
        <v>-18251356667.788994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30"/>
        <v>-18251356667.788994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-76047319.449120805</v>
      </c>
      <c r="L2419" s="444">
        <f t="shared" ca="1" si="129"/>
        <v>-18327403987.238113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30"/>
        <v>-18327403987.238113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-76364183.280158803</v>
      </c>
      <c r="L2420" s="444">
        <f t="shared" ca="1" si="129"/>
        <v>-18403768170.518272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30"/>
        <v>-18403768170.518272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-76682367.377159461</v>
      </c>
      <c r="L2421" s="444">
        <f t="shared" ca="1" si="129"/>
        <v>-18480450537.895432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30"/>
        <v>-18480450537.895432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-77001877.241230965</v>
      </c>
      <c r="L2422" s="444">
        <f t="shared" ca="1" si="129"/>
        <v>-18557452415.136662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30"/>
        <v>-18557452415.136662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-77322718.396402761</v>
      </c>
      <c r="L2423" s="444">
        <f t="shared" ca="1" si="129"/>
        <v>-18634775133.533066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30"/>
        <v>-18634775133.533066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-77644896.38972111</v>
      </c>
      <c r="L2424" s="444">
        <f t="shared" ca="1" si="129"/>
        <v>-18712420029.922787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30"/>
        <v>-18712420029.922787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-77968416.791344941</v>
      </c>
      <c r="L2425" s="444">
        <f t="shared" ca="1" si="129"/>
        <v>-18790388446.71413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30"/>
        <v>-18790388446.71413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-78293285.194642216</v>
      </c>
      <c r="L2426" s="444">
        <f t="shared" ca="1" si="129"/>
        <v>-18868681731.908772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30"/>
        <v>-18868681731.908772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-78619507.21628654</v>
      </c>
      <c r="L2427" s="444">
        <f t="shared" ca="1" si="129"/>
        <v>-18947301239.125057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30"/>
        <v>-18947301239.125057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-78947088.496354401</v>
      </c>
      <c r="L2428" s="444">
        <f t="shared" ca="1" si="129"/>
        <v>-19026248327.62141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30"/>
        <v>-19026248327.62141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-79276034.698422536</v>
      </c>
      <c r="L2429" s="444">
        <f t="shared" ca="1" si="129"/>
        <v>-19105524362.319832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30"/>
        <v>-19105524362.319832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-79606351.509665966</v>
      </c>
      <c r="L2430" s="444">
        <f t="shared" ca="1" si="129"/>
        <v>-19185130713.829498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30"/>
        <v>-19185130713.829498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-79938044.640956238</v>
      </c>
      <c r="L2431" s="444">
        <f t="shared" ca="1" si="129"/>
        <v>-19265068758.470455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30"/>
        <v>-19265068758.470455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-80271119.826960236</v>
      </c>
      <c r="L2432" s="444">
        <f t="shared" ca="1" si="129"/>
        <v>-19345339878.297417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30"/>
        <v>-19345339878.297417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-80605582.826239228</v>
      </c>
      <c r="L2433" s="444">
        <f t="shared" ca="1" si="129"/>
        <v>-19425945461.123657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30"/>
        <v>-19425945461.123657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-80941439.421348572</v>
      </c>
      <c r="L2434" s="444">
        <f t="shared" ca="1" si="129"/>
        <v>-19506886900.545006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30"/>
        <v>-19506886900.545006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-81278695.418937519</v>
      </c>
      <c r="L2435" s="444">
        <f t="shared" ca="1" si="129"/>
        <v>-19588165595.963943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30"/>
        <v>-19588165595.963943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-81617356.649849758</v>
      </c>
      <c r="L2436" s="444">
        <f t="shared" ca="1" si="129"/>
        <v>-19669782952.613792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30"/>
        <v>-19669782952.613792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-81957428.96922414</v>
      </c>
      <c r="L2437" s="444">
        <f t="shared" ca="1" si="129"/>
        <v>-19751740381.583015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30"/>
        <v>-19751740381.583015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-82298918.256595895</v>
      </c>
      <c r="L2438" s="444">
        <f t="shared" ca="1" si="129"/>
        <v>-19834039299.839611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30"/>
        <v>-19834039299.839611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-82641830.415998384</v>
      </c>
      <c r="L2439" s="444">
        <f t="shared" ca="1" si="129"/>
        <v>-19916681130.255608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30"/>
        <v>-19916681130.255608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-82986171.376065031</v>
      </c>
      <c r="L2440" s="444">
        <f t="shared" ca="1" si="129"/>
        <v>-19999667301.631672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30"/>
        <v>-19999667301.631672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-83331947.090131968</v>
      </c>
      <c r="L2441" s="444">
        <f t="shared" ca="1" si="129"/>
        <v>-20082999248.721806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30"/>
        <v>-20082999248.721806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-83679163.536340863</v>
      </c>
      <c r="L2442" s="444">
        <f t="shared" ca="1" si="129"/>
        <v>-20166678412.258148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30"/>
        <v>-20166678412.258148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-84027826.717742279</v>
      </c>
      <c r="L2443" s="444">
        <f t="shared" ca="1" si="129"/>
        <v>-20250706238.975891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30"/>
        <v>-20250706238.975891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-84377942.662399545</v>
      </c>
      <c r="L2444" s="444">
        <f t="shared" ca="1" si="129"/>
        <v>-20335084181.63829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30"/>
        <v>-20335084181.63829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-84729517.423492879</v>
      </c>
      <c r="L2445" s="444">
        <f t="shared" ca="1" si="129"/>
        <v>-20419813699.061783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30"/>
        <v>-20419813699.061783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-85082557.079424098</v>
      </c>
      <c r="L2446" s="444">
        <f t="shared" ca="1" si="129"/>
        <v>-20504896256.141209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30"/>
        <v>-20504896256.141209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-85437067.733921707</v>
      </c>
      <c r="L2447" s="444">
        <f t="shared" ca="1" si="129"/>
        <v>-20590333323.87513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30"/>
        <v>-20590333323.87513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-85793055.516146377</v>
      </c>
      <c r="L2448" s="444">
        <f t="shared" ca="1" si="129"/>
        <v>-20676126379.391277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30"/>
        <v>-20676126379.391277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-86150526.580796987</v>
      </c>
      <c r="L2449" s="444">
        <f t="shared" ca="1" si="129"/>
        <v>-20762276905.972073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30"/>
        <v>-20762276905.972073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-86509487.108216971</v>
      </c>
      <c r="L2450" s="444">
        <f t="shared" ca="1" si="129"/>
        <v>-20848786393.080288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30"/>
        <v>-20848786393.080288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-86869943.304501206</v>
      </c>
      <c r="L2451" s="444">
        <f t="shared" ca="1" si="129"/>
        <v>-20935656336.384789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30"/>
        <v>-20935656336.384789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-87231901.401603281</v>
      </c>
      <c r="L2452" s="444">
        <f t="shared" ca="1" si="129"/>
        <v>-21022888237.786392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30"/>
        <v>-21022888237.786392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-87595367.6574433</v>
      </c>
      <c r="L2453" s="444">
        <f t="shared" ca="1" si="129"/>
        <v>-21110483605.443836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30"/>
        <v>-21110483605.443836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-87960348.35601598</v>
      </c>
      <c r="L2454" s="444">
        <f t="shared" ca="1" si="129"/>
        <v>-21198443953.79985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30"/>
        <v>-21198443953.79985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-88326849.807499379</v>
      </c>
      <c r="L2455" s="444">
        <f t="shared" ca="1" si="129"/>
        <v>-21286770803.607349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30"/>
        <v>-21286770803.607349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-88694878.348363951</v>
      </c>
      <c r="L2456" s="444">
        <f t="shared" ca="1" si="129"/>
        <v>-21375465681.955715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30"/>
        <v>-21375465681.955715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-89064440.341482148</v>
      </c>
      <c r="L2457" s="444">
        <f t="shared" ca="1" si="129"/>
        <v>-21464530122.297195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30"/>
        <v>-21464530122.297195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-89435542.176238313</v>
      </c>
      <c r="L2458" s="444">
        <f t="shared" ca="1" si="129"/>
        <v>-21553965664.473434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30"/>
        <v>-21553965664.473434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-89808190.268639311</v>
      </c>
      <c r="L2459" s="444">
        <f t="shared" ca="1" si="129"/>
        <v>-21643773854.742073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30"/>
        <v>-21643773854.742073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-90182391.061425298</v>
      </c>
      <c r="L2460" s="444">
        <f t="shared" ca="1" si="129"/>
        <v>-21733956245.803497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30"/>
        <v>-21733956245.803497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-90558151.024181232</v>
      </c>
      <c r="L2461" s="444">
        <f t="shared" ca="1" si="129"/>
        <v>-21824514396.827679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30"/>
        <v>-21824514396.827679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-90935476.653448656</v>
      </c>
      <c r="L2462" s="444">
        <f t="shared" ca="1" si="129"/>
        <v>-21915449873.481129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30"/>
        <v>-21915449873.481129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-91314374.472838029</v>
      </c>
      <c r="L2463" s="444">
        <f t="shared" ca="1" si="129"/>
        <v>-22006764247.953968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30"/>
        <v>-22006764247.953968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-91694851.033141539</v>
      </c>
      <c r="L2464" s="444">
        <f t="shared" ca="1" si="129"/>
        <v>-22098459098.98711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30"/>
        <v>-22098459098.98711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-92076912.91244629</v>
      </c>
      <c r="L2465" s="444">
        <f t="shared" ca="1" si="129"/>
        <v>-22190536011.899555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30"/>
        <v>-22190536011.899555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-92460566.71624814</v>
      </c>
      <c r="L2466" s="444">
        <f t="shared" ca="1" si="129"/>
        <v>-22282996578.615803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30"/>
        <v>-22282996578.615803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-92845819.077565849</v>
      </c>
      <c r="L2467" s="444">
        <f t="shared" ca="1" si="129"/>
        <v>-22375842397.693367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30"/>
        <v>-22375842397.693367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-93232676.657055691</v>
      </c>
      <c r="L2468" s="444">
        <f t="shared" ca="1" si="129"/>
        <v>-22469075074.350422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30"/>
        <v>-22469075074.350422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-93621146.143126756</v>
      </c>
      <c r="L2469" s="444">
        <f t="shared" ca="1" si="129"/>
        <v>-22562696220.493549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30"/>
        <v>-22562696220.493549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-94011234.25205645</v>
      </c>
      <c r="L2470" s="444">
        <f t="shared" ca="1" si="129"/>
        <v>-22656707454.745605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30"/>
        <v>-22656707454.745605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-94402947.728106692</v>
      </c>
      <c r="L2471" s="444">
        <f t="shared" ca="1" si="129"/>
        <v>-22751110402.473713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30"/>
        <v>-22751110402.473713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-94796293.343640476</v>
      </c>
      <c r="L2472" s="444">
        <f t="shared" ca="1" si="129"/>
        <v>-22845906695.817352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30"/>
        <v>-22845906695.817352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-95191277.899238974</v>
      </c>
      <c r="L2473" s="444">
        <f t="shared" ca="1" si="129"/>
        <v>-22941097973.716591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30"/>
        <v>-22941097973.716591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-95587908.223819122</v>
      </c>
      <c r="L2474" s="444">
        <f t="shared" ca="1" si="129"/>
        <v>-23036685881.940411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30"/>
        <v>-23036685881.940411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-95986191.174751714</v>
      </c>
      <c r="L2475" s="444">
        <f t="shared" ca="1" si="129"/>
        <v>-23132672073.115162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30"/>
        <v>-23132672073.115162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-96386133.637979835</v>
      </c>
      <c r="L2476" s="444">
        <f t="shared" ca="1" si="129"/>
        <v>-23229058206.753143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30"/>
        <v>-23229058206.753143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-96787742.528138101</v>
      </c>
      <c r="L2477" s="444">
        <f t="shared" ca="1" si="129"/>
        <v>-23325845949.281281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30"/>
        <v>-23325845949.281281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-97191024.788672</v>
      </c>
      <c r="L2478" s="444">
        <f t="shared" ca="1" si="129"/>
        <v>-23423036974.069954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30"/>
        <v>-23423036974.069954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-97595987.391958147</v>
      </c>
      <c r="L2479" s="444">
        <f t="shared" ca="1" si="129"/>
        <v>-23520632961.46191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30"/>
        <v>-23520632961.46191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-98002637.339424625</v>
      </c>
      <c r="L2480" s="444">
        <f t="shared" ca="1" si="129"/>
        <v>-23618635598.801334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30"/>
        <v>-23618635598.801334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-98410981.66167222</v>
      </c>
      <c r="L2481" s="444">
        <f t="shared" ca="1" si="129"/>
        <v>-23717046580.463005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30"/>
        <v>-23717046580.463005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-98821027.41859585</v>
      </c>
      <c r="L2482" s="444">
        <f t="shared" ca="1" si="129"/>
        <v>-23815867607.881599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30"/>
        <v>-23815867607.881599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-99232781.69950667</v>
      </c>
      <c r="L2483" s="444">
        <f t="shared" ca="1" si="129"/>
        <v>-23915100389.581104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30"/>
        <v>-23915100389.581104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-99646251.623254597</v>
      </c>
      <c r="L2484" s="444">
        <f t="shared" ca="1" si="129"/>
        <v>-24014746641.204357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30"/>
        <v>-24014746641.204357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-100061444.33835149</v>
      </c>
      <c r="L2485" s="444">
        <f t="shared" ca="1" si="129"/>
        <v>-24114808085.542709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30"/>
        <v>-24114808085.542709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-100478367.02309462</v>
      </c>
      <c r="L2486" s="444">
        <f t="shared" ca="1" si="129"/>
        <v>-24215286452.565804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30"/>
        <v>-24215286452.565804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-100897026.88569085</v>
      </c>
      <c r="L2487" s="444">
        <f t="shared" ca="1" si="129"/>
        <v>-24316183479.451496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30"/>
        <v>-24316183479.451496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-101317431.16438124</v>
      </c>
      <c r="L2488" s="444">
        <f t="shared" ca="1" si="129"/>
        <v>-24417500910.615879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30"/>
        <v>-24417500910.615879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-101739587.12756616</v>
      </c>
      <c r="L2489" s="444">
        <f t="shared" ca="1" si="129"/>
        <v>-24519240497.743446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30"/>
        <v>-24519240497.743446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-102163502.07393102</v>
      </c>
      <c r="L2490" s="444">
        <f t="shared" ca="1" si="129"/>
        <v>-24621403999.817379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30"/>
        <v>-24621403999.817379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-102589183.33257242</v>
      </c>
      <c r="L2491" s="444">
        <f t="shared" ca="1" si="129"/>
        <v>-24723993183.149952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30"/>
        <v>-24723993183.149952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-103016638.26312479</v>
      </c>
      <c r="L2492" s="444">
        <f t="shared" ca="1" si="129"/>
        <v>-24827009821.413078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30"/>
        <v>-24827009821.413078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-103445874.25588782</v>
      </c>
      <c r="L2493" s="444">
        <f t="shared" ca="1" si="129"/>
        <v>-24930455695.668964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30"/>
        <v>-24930455695.668964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-103876898.73195402</v>
      </c>
      <c r="L2494" s="444">
        <f t="shared" ca="1" si="129"/>
        <v>-25034332594.400917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30"/>
        <v>-25034332594.400917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-104309719.14333716</v>
      </c>
      <c r="L2495" s="444">
        <f t="shared" ca="1" si="129"/>
        <v>-25138642313.544254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30"/>
        <v>-25138642313.544254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-104744342.97310106</v>
      </c>
      <c r="L2496" s="444">
        <f t="shared" ca="1" si="129"/>
        <v>-25243386656.517357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30"/>
        <v>-25243386656.517357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-105180777.73548898</v>
      </c>
      <c r="L2497" s="444">
        <f t="shared" ca="1" si="129"/>
        <v>-25348567434.252846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30"/>
        <v>-25348567434.252846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-105619030.97605352</v>
      </c>
      <c r="L2498" s="444">
        <f t="shared" ca="1" si="129"/>
        <v>-25454186465.228901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30"/>
        <v>-25454186465.228901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-106059110.27178709</v>
      </c>
      <c r="L2499" s="444">
        <f t="shared" ca="1" si="129"/>
        <v>-25560245575.500687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30"/>
        <v>-25560245575.500687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-106501023.23125286</v>
      </c>
      <c r="L2500" s="444">
        <f t="shared" ca="1" si="129"/>
        <v>-25666746598.731941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30"/>
        <v>-25666746598.731941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-106944777.49471642</v>
      </c>
      <c r="L2501" s="444">
        <f t="shared" ca="1" si="129"/>
        <v>-25773691376.226658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30"/>
        <v>-25773691376.226658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-107390380.73427774</v>
      </c>
      <c r="L2502" s="444">
        <f t="shared" ca="1" si="129"/>
        <v>-25881081756.960938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30"/>
        <v>-25881081756.960938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-107837840.6540039</v>
      </c>
      <c r="L2503" s="444">
        <f t="shared" ca="1" si="129"/>
        <v>-25988919597.614941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30"/>
        <v>-25988919597.614941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-108287164.99006225</v>
      </c>
      <c r="L2504" s="444">
        <f t="shared" ca="1" si="129"/>
        <v>-26097206762.605003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30"/>
        <v>-26097206762.605003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-108738361.51085418</v>
      </c>
      <c r="L2505" s="444">
        <f t="shared" ca="1" si="129"/>
        <v>-26205945124.115856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30"/>
        <v>-26205945124.115856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-109191438.0171494</v>
      </c>
      <c r="L2506" s="444">
        <f t="shared" ca="1" si="129"/>
        <v>-26315136562.133007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30"/>
        <v>-26315136562.133007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-109646402.34222086</v>
      </c>
      <c r="L2507" s="444">
        <f t="shared" ca="1" si="129"/>
        <v>-26424782964.475227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30"/>
        <v>-26424782964.475227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-110103262.35198011</v>
      </c>
      <c r="L2508" s="444">
        <f t="shared" ca="1" si="129"/>
        <v>-26534886226.827206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30"/>
        <v>-26534886226.827206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-110562025.94511336</v>
      </c>
      <c r="L2509" s="444">
        <f t="shared" ca="1" si="129"/>
        <v>-26645448252.77232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30"/>
        <v>-26645448252.77232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-111022701.05321799</v>
      </c>
      <c r="L2510" s="444">
        <f t="shared" ca="1" si="129"/>
        <v>-26756470953.825539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30"/>
        <v>-26756470953.825539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-111485295.64093974</v>
      </c>
      <c r="L2511" s="444">
        <f t="shared" ca="1" si="129"/>
        <v>-26867956249.46648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30"/>
        <v>-26867956249.46648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-111949817.70611033</v>
      </c>
      <c r="L2512" s="444">
        <f t="shared" ca="1" si="129"/>
        <v>-26979906067.172592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30"/>
        <v>-26979906067.172592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-112416275.2798858</v>
      </c>
      <c r="L2513" s="444">
        <f t="shared" ca="1" si="129"/>
        <v>-27092322342.452477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30"/>
        <v>-27092322342.452477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-112884676.42688534</v>
      </c>
      <c r="L2514" s="444">
        <f t="shared" ca="1" si="129"/>
        <v>-27205207018.87936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30"/>
        <v>-27205207018.87936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-113355029.24533066</v>
      </c>
      <c r="L2515" s="444">
        <f t="shared" ca="1" si="129"/>
        <v>-27318562048.124691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30"/>
        <v>-27318562048.124691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-113827341.8671862</v>
      </c>
      <c r="L2516" s="444">
        <f t="shared" ca="1" si="129"/>
        <v>-27432389389.991879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30"/>
        <v>-27432389389.991879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-114301622.45829949</v>
      </c>
      <c r="L2517" s="444">
        <f t="shared" ca="1" si="129"/>
        <v>-27546691012.450176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30"/>
        <v>-27546691012.450176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-114777879.21854238</v>
      </c>
      <c r="L2518" s="444">
        <f t="shared" ca="1" si="129"/>
        <v>-27661468891.66872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30"/>
        <v>-27661468891.66872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-115256120.38195299</v>
      </c>
      <c r="L2519" s="444">
        <f t="shared" ca="1" si="129"/>
        <v>-27776725012.050674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30"/>
        <v>-27776725012.050674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-115736354.2168778</v>
      </c>
      <c r="L2520" s="444">
        <f t="shared" ca="1" si="129"/>
        <v>-27892461366.267551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30"/>
        <v>-27892461366.267551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-116218589.02611478</v>
      </c>
      <c r="L2521" s="444">
        <f t="shared" ca="1" si="129"/>
        <v>-28008679955.293667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30"/>
        <v>-28008679955.293667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-116702833.14705694</v>
      </c>
      <c r="L2522" s="444">
        <f t="shared" ca="1" si="129"/>
        <v>-28125382788.440723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30"/>
        <v>-28125382788.440723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-117189094.95183635</v>
      </c>
      <c r="L2523" s="444">
        <f t="shared" ca="1" si="129"/>
        <v>-28242571883.392559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30"/>
        <v>-28242571883.392559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-117677382.84746899</v>
      </c>
      <c r="L2524" s="444">
        <f t="shared" ca="1" si="129"/>
        <v>-28360249266.240028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30"/>
        <v>-28360249266.240028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-118167705.27600011</v>
      </c>
      <c r="L2525" s="444">
        <f t="shared" ca="1" si="129"/>
        <v>-28478416971.516029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30"/>
        <v>-28478416971.516029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-118660070.71465012</v>
      </c>
      <c r="L2526" s="444">
        <f t="shared" ca="1" si="129"/>
        <v>-28597077042.230679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30"/>
        <v>-28597077042.230679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-119154487.67596115</v>
      </c>
      <c r="L2527" s="444">
        <f t="shared" ca="1" si="129"/>
        <v>-28716231529.906639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30"/>
        <v>-28716231529.906639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-119650964.70794435</v>
      </c>
      <c r="L2528" s="444">
        <f t="shared" ca="1" si="129"/>
        <v>-28835882494.614582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30"/>
        <v>-28835882494.614582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-120149510.39422745</v>
      </c>
      <c r="L2529" s="444">
        <f t="shared" ca="1" si="129"/>
        <v>-28956032005.008808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30"/>
        <v>-28956032005.008808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-120650133.35420334</v>
      </c>
      <c r="L2530" s="444">
        <f t="shared" ca="1" si="129"/>
        <v>-29076682138.36301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30"/>
        <v>-29076682138.36301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-121152842.24317919</v>
      </c>
      <c r="L2531" s="444">
        <f t="shared" ca="1" si="129"/>
        <v>-29197834980.60619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30"/>
        <v>-29197834980.60619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-121657645.75252579</v>
      </c>
      <c r="L2532" s="444">
        <f t="shared" ca="1" si="129"/>
        <v>-29319492626.358715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30"/>
        <v>-29319492626.358715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-122164552.60982798</v>
      </c>
      <c r="L2533" s="444">
        <f t="shared" ca="1" si="129"/>
        <v>-29441657178.968544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30"/>
        <v>-29441657178.968544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-122673571.57903558</v>
      </c>
      <c r="L2534" s="444">
        <f t="shared" ca="1" si="129"/>
        <v>-29564330750.547581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30"/>
        <v>-29564330750.547581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-123184711.46061492</v>
      </c>
      <c r="L2535" s="444">
        <f t="shared" ca="1" si="129"/>
        <v>-29687515462.008194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30"/>
        <v>-29687515462.008194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-123697981.09170079</v>
      </c>
      <c r="L2536" s="444">
        <f t="shared" ca="1" si="129"/>
        <v>-29811213443.099895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30"/>
        <v>-29811213443.099895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-124213389.34624957</v>
      </c>
      <c r="L2537" s="444">
        <f t="shared" ca="1" si="129"/>
        <v>-29935426832.446144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30"/>
        <v>-29935426832.446144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-124730945.13519226</v>
      </c>
      <c r="L2538" s="444">
        <f t="shared" ca="1" si="129"/>
        <v>-30060157777.581337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30"/>
        <v>-30060157777.581337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-125250657.40658891</v>
      </c>
      <c r="L2539" s="444">
        <f t="shared" ca="1" si="129"/>
        <v>-30185408434.987926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30"/>
        <v>-30185408434.987926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-125772535.14578302</v>
      </c>
      <c r="L2540" s="444">
        <f t="shared" ca="1" si="129"/>
        <v>-30311180970.133709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30"/>
        <v>-30311180970.133709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-126296587.37555714</v>
      </c>
      <c r="L2541" s="444">
        <f t="shared" ca="1" si="129"/>
        <v>-30437477557.509266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30"/>
        <v>-30437477557.509266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-126822823.15628861</v>
      </c>
      <c r="L2542" s="444">
        <f t="shared" ca="1" si="129"/>
        <v>-30564300380.665554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30"/>
        <v>-30564300380.665554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-127351251.58610648</v>
      </c>
      <c r="L2543" s="444">
        <f t="shared" ca="1" si="129"/>
        <v>-30691651632.251659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30"/>
        <v>-30691651632.251659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-127881881.80104856</v>
      </c>
      <c r="L2544" s="444">
        <f t="shared" ca="1" si="129"/>
        <v>-30819533514.052708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30"/>
        <v>-30819533514.052708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-128414722.97521961</v>
      </c>
      <c r="L2545" s="444">
        <f t="shared" ca="1" si="129"/>
        <v>-30947948237.027927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30"/>
        <v>-30947948237.027927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-128949784.32094969</v>
      </c>
      <c r="L2546" s="444">
        <f t="shared" ca="1" si="129"/>
        <v>-31076898021.348877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30"/>
        <v>-31076898021.348877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-129487075.08895366</v>
      </c>
      <c r="L2547" s="444">
        <f t="shared" ca="1" si="129"/>
        <v>-31206385096.437832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30"/>
        <v>-31206385096.437832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-130026604.56849097</v>
      </c>
      <c r="L2548" s="444">
        <f t="shared" ca="1" si="129"/>
        <v>-31336411701.006321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30"/>
        <v>-31336411701.006321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-130568382.08752634</v>
      </c>
      <c r="L2549" s="444">
        <f t="shared" ca="1" si="129"/>
        <v>-31466980083.093849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30"/>
        <v>-31466980083.093849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-131112417.01289104</v>
      </c>
      <c r="L2550" s="444">
        <f t="shared" ca="1" si="129"/>
        <v>-31598092500.106739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30"/>
        <v>-31598092500.106739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-131658718.75044474</v>
      </c>
      <c r="L2551" s="444">
        <f t="shared" ca="1" si="129"/>
        <v>-31729751218.857185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30"/>
        <v>-31729751218.857185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-132207296.74523827</v>
      </c>
      <c r="L2552" s="444">
        <f t="shared" ca="1" si="129"/>
        <v>-31861958515.602425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30"/>
        <v>-31861958515.602425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-132758160.48167677</v>
      </c>
      <c r="L2553" s="444">
        <f t="shared" ca="1" si="129"/>
        <v>-31994716676.084103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30"/>
        <v>-31994716676.084103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-133311319.48368378</v>
      </c>
      <c r="L2554" s="444">
        <f t="shared" ca="1" si="129"/>
        <v>-32128027995.567787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30"/>
        <v>-32128027995.567787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-133866783.3148658</v>
      </c>
      <c r="L2555" s="444">
        <f t="shared" ca="1" si="129"/>
        <v>-32261894778.882652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30"/>
        <v>-32261894778.882652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-134424561.57867774</v>
      </c>
      <c r="L2556" s="444">
        <f t="shared" ca="1" si="129"/>
        <v>-32396319340.46133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30"/>
        <v>-32396319340.46133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-134984663.91858888</v>
      </c>
      <c r="L2557" s="444">
        <f t="shared" ca="1" si="129"/>
        <v>-32531304004.379921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30"/>
        <v>-32531304004.379921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-135547100.01824966</v>
      </c>
      <c r="L2558" s="444">
        <f t="shared" ref="L2558:L2812" ca="1" si="134">I2558-J2558+K2558</f>
        <v>-32666851104.39817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35">L2558</f>
        <v>-32666851104.39817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-136111879.60165906</v>
      </c>
      <c r="L2559" s="444">
        <f t="shared" ca="1" si="134"/>
        <v>-32802962983.999828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35"/>
        <v>-32802962983.999828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-136679012.43333262</v>
      </c>
      <c r="L2560" s="444">
        <f t="shared" ca="1" si="134"/>
        <v>-32939641996.433163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35"/>
        <v>-32939641996.433163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-137248508.31847152</v>
      </c>
      <c r="L2561" s="444">
        <f t="shared" ca="1" si="134"/>
        <v>-33076890504.751633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35"/>
        <v>-33076890504.751633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-137820377.1031318</v>
      </c>
      <c r="L2562" s="444">
        <f t="shared" ca="1" si="134"/>
        <v>-33214710881.854763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35"/>
        <v>-33214710881.854763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-138394628.67439485</v>
      </c>
      <c r="L2563" s="444">
        <f t="shared" ca="1" si="134"/>
        <v>-33353105510.52916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35"/>
        <v>-33353105510.52916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-138971272.96053818</v>
      </c>
      <c r="L2564" s="444">
        <f t="shared" ca="1" si="134"/>
        <v>-33492076783.489697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35"/>
        <v>-33492076783.489697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-139550319.93120706</v>
      </c>
      <c r="L2565" s="444">
        <f t="shared" ca="1" si="134"/>
        <v>-33631627103.420902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35"/>
        <v>-33631627103.420902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-140131779.59758708</v>
      </c>
      <c r="L2566" s="444">
        <f t="shared" ca="1" si="134"/>
        <v>-33771758883.01849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35"/>
        <v>-33771758883.01849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-140715662.01257703</v>
      </c>
      <c r="L2567" s="444">
        <f t="shared" ca="1" si="134"/>
        <v>-33912474545.031067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35"/>
        <v>-33912474545.031067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-141301977.27096277</v>
      </c>
      <c r="L2568" s="444">
        <f t="shared" ca="1" si="134"/>
        <v>-34053776522.302029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35"/>
        <v>-34053776522.302029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-141890735.50959179</v>
      </c>
      <c r="L2569" s="444">
        <f t="shared" ca="1" si="134"/>
        <v>-34195667257.811619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35"/>
        <v>-34195667257.811619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-142481946.9075484</v>
      </c>
      <c r="L2570" s="444">
        <f t="shared" ca="1" si="134"/>
        <v>-34338149204.719166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35"/>
        <v>-34338149204.719166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-143075621.68632984</v>
      </c>
      <c r="L2571" s="444">
        <f t="shared" ca="1" si="134"/>
        <v>-34481224826.405495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35"/>
        <v>-34481224826.405495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-143671770.1100229</v>
      </c>
      <c r="L2572" s="444">
        <f t="shared" ca="1" si="134"/>
        <v>-34624896596.515518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35"/>
        <v>-34624896596.515518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-144270402.48548132</v>
      </c>
      <c r="L2573" s="444">
        <f t="shared" ca="1" si="134"/>
        <v>-34769166999.000999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35"/>
        <v>-34769166999.000999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-144871529.16250417</v>
      </c>
      <c r="L2574" s="444">
        <f t="shared" ca="1" si="134"/>
        <v>-34914038528.163506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35"/>
        <v>-34914038528.163506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-145475160.53401461</v>
      </c>
      <c r="L2575" s="444">
        <f t="shared" ca="1" si="134"/>
        <v>-35059513688.697517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35"/>
        <v>-35059513688.697517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-146081307.03623965</v>
      </c>
      <c r="L2576" s="444">
        <f t="shared" ca="1" si="134"/>
        <v>-35205594995.733757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35"/>
        <v>-35205594995.733757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-146689979.14889064</v>
      </c>
      <c r="L2577" s="444">
        <f t="shared" ca="1" si="134"/>
        <v>-35352284974.882645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35"/>
        <v>-35352284974.882645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-147301187.39534435</v>
      </c>
      <c r="L2578" s="444">
        <f t="shared" ca="1" si="134"/>
        <v>-35499586162.277992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35"/>
        <v>-35499586162.277992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-147914942.34282497</v>
      </c>
      <c r="L2579" s="444">
        <f t="shared" ca="1" si="134"/>
        <v>-35647501104.620819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35"/>
        <v>-35647501104.620819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-148531254.60258675</v>
      </c>
      <c r="L2580" s="444">
        <f t="shared" ca="1" si="134"/>
        <v>-35796032359.223404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35"/>
        <v>-35796032359.223404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-149150134.83009753</v>
      </c>
      <c r="L2581" s="444">
        <f t="shared" ca="1" si="134"/>
        <v>-35945182494.053505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35"/>
        <v>-35945182494.053505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-149771593.72522295</v>
      </c>
      <c r="L2582" s="444">
        <f t="shared" ca="1" si="134"/>
        <v>-36094954087.778725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35"/>
        <v>-36094954087.778725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-150395642.03241134</v>
      </c>
      <c r="L2583" s="444">
        <f t="shared" ca="1" si="134"/>
        <v>-36245349729.811134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35"/>
        <v>-36245349729.811134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-151022290.54087973</v>
      </c>
      <c r="L2584" s="444">
        <f t="shared" ca="1" si="134"/>
        <v>-36396372020.352013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35"/>
        <v>-36396372020.352013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-151651550.08480006</v>
      </c>
      <c r="L2585" s="444">
        <f t="shared" ca="1" si="134"/>
        <v>-36548023570.436813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35"/>
        <v>-36548023570.436813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-152283431.54348671</v>
      </c>
      <c r="L2586" s="444">
        <f t="shared" ca="1" si="134"/>
        <v>-36700307001.980301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35"/>
        <v>-36700307001.980301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-152917945.84158459</v>
      </c>
      <c r="L2587" s="444">
        <f t="shared" ca="1" si="134"/>
        <v>-36853224947.821884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35"/>
        <v>-36853224947.821884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-153555103.94925785</v>
      </c>
      <c r="L2588" s="444">
        <f t="shared" ca="1" si="134"/>
        <v>-37006780051.771141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35"/>
        <v>-37006780051.771141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-154194916.88237974</v>
      </c>
      <c r="L2589" s="444">
        <f t="shared" ca="1" si="134"/>
        <v>-37160974968.653519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35"/>
        <v>-37160974968.653519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-154837395.702723</v>
      </c>
      <c r="L2590" s="444">
        <f t="shared" ca="1" si="134"/>
        <v>-37315812364.356239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35"/>
        <v>-37315812364.356239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-155482551.51815099</v>
      </c>
      <c r="L2591" s="444">
        <f t="shared" ca="1" si="134"/>
        <v>-37471294915.87439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35"/>
        <v>-37471294915.87439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-156130395.48280996</v>
      </c>
      <c r="L2592" s="444">
        <f t="shared" ca="1" si="134"/>
        <v>-37627425311.357201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35"/>
        <v>-37627425311.357201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-156780938.79732168</v>
      </c>
      <c r="L2593" s="444">
        <f t="shared" ca="1" si="134"/>
        <v>-37784206250.154526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35"/>
        <v>-37784206250.154526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-157434192.70897719</v>
      </c>
      <c r="L2594" s="444">
        <f t="shared" ca="1" si="134"/>
        <v>-37941640442.863503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35"/>
        <v>-37941640442.863503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-158090168.51193127</v>
      </c>
      <c r="L2595" s="444">
        <f t="shared" ca="1" si="134"/>
        <v>-38099730611.375435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35"/>
        <v>-38099730611.375435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-158748877.54739764</v>
      </c>
      <c r="L2596" s="444">
        <f t="shared" ca="1" si="134"/>
        <v>-38258479488.922836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35"/>
        <v>-38258479488.922836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-159410331.20384514</v>
      </c>
      <c r="L2597" s="444">
        <f t="shared" ca="1" si="134"/>
        <v>-38417889820.126678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35"/>
        <v>-38417889820.126678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-160074540.91719449</v>
      </c>
      <c r="L2598" s="444">
        <f t="shared" ca="1" si="134"/>
        <v>-38577964361.043877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35"/>
        <v>-38577964361.043877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-160741518.17101616</v>
      </c>
      <c r="L2599" s="444">
        <f t="shared" ca="1" si="134"/>
        <v>-38738705879.21489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35"/>
        <v>-38738705879.21489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-161411274.49672872</v>
      </c>
      <c r="L2600" s="444">
        <f t="shared" ca="1" si="134"/>
        <v>-38900117153.711617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35"/>
        <v>-38900117153.711617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-162083821.47379839</v>
      </c>
      <c r="L2601" s="444">
        <f t="shared" ca="1" si="134"/>
        <v>-39062200975.185417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35"/>
        <v>-39062200975.185417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-162759170.72993922</v>
      </c>
      <c r="L2602" s="444">
        <f t="shared" ca="1" si="134"/>
        <v>-39224960145.915359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35"/>
        <v>-39224960145.915359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-163437333.94131398</v>
      </c>
      <c r="L2603" s="444">
        <f t="shared" ca="1" si="134"/>
        <v>-39388397479.856674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35"/>
        <v>-39388397479.856674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-164118322.83273613</v>
      </c>
      <c r="L2604" s="444">
        <f t="shared" ca="1" si="134"/>
        <v>-39552515802.689407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35"/>
        <v>-39552515802.689407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-164802149.17787254</v>
      </c>
      <c r="L2605" s="444">
        <f t="shared" ca="1" si="134"/>
        <v>-39717317951.867279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35"/>
        <v>-39717317951.867279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-165488824.799447</v>
      </c>
      <c r="L2606" s="444">
        <f t="shared" ca="1" si="134"/>
        <v>-39882806776.666725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35"/>
        <v>-39882806776.666725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-166178361.56944469</v>
      </c>
      <c r="L2607" s="444">
        <f t="shared" ca="1" si="134"/>
        <v>-40048985138.236168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35"/>
        <v>-40048985138.236168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-166870771.40931737</v>
      </c>
      <c r="L2608" s="444">
        <f t="shared" ca="1" si="134"/>
        <v>-40215855909.645485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35"/>
        <v>-40215855909.645485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-167566066.2901895</v>
      </c>
      <c r="L2609" s="444">
        <f t="shared" ca="1" si="134"/>
        <v>-40383421975.935677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35"/>
        <v>-40383421975.935677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-168264258.23306531</v>
      </c>
      <c r="L2610" s="444">
        <f t="shared" ca="1" si="134"/>
        <v>-40551686234.168739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35"/>
        <v>-40551686234.168739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-168965359.3090364</v>
      </c>
      <c r="L2611" s="444">
        <f t="shared" ca="1" si="134"/>
        <v>-40720651593.477776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35"/>
        <v>-40720651593.477776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-169669381.63949072</v>
      </c>
      <c r="L2612" s="444">
        <f t="shared" ca="1" si="134"/>
        <v>-40890320975.117264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35"/>
        <v>-40890320975.117264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-170376337.39632192</v>
      </c>
      <c r="L2613" s="444">
        <f t="shared" ca="1" si="134"/>
        <v>-41060697312.513588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35"/>
        <v>-41060697312.513588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-171086238.80213994</v>
      </c>
      <c r="L2614" s="444">
        <f t="shared" ca="1" si="134"/>
        <v>-41231783551.315727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35"/>
        <v>-41231783551.315727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-171799098.1304822</v>
      </c>
      <c r="L2615" s="444">
        <f t="shared" ca="1" si="134"/>
        <v>-41403582649.446213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35"/>
        <v>-41403582649.446213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-172514927.7060259</v>
      </c>
      <c r="L2616" s="444">
        <f t="shared" ca="1" si="134"/>
        <v>-41576097577.152237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35"/>
        <v>-41576097577.152237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-173233739.90480098</v>
      </c>
      <c r="L2617" s="444">
        <f t="shared" ca="1" si="134"/>
        <v>-41749331317.057037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35"/>
        <v>-41749331317.057037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-173955547.15440431</v>
      </c>
      <c r="L2618" s="444">
        <f t="shared" ca="1" si="134"/>
        <v>-41923286864.211441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35"/>
        <v>-41923286864.211441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-174680361.93421432</v>
      </c>
      <c r="L2619" s="444">
        <f t="shared" ca="1" si="134"/>
        <v>-42097967226.145653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35"/>
        <v>-42097967226.145653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-175408196.77560687</v>
      </c>
      <c r="L2620" s="444">
        <f t="shared" ca="1" si="134"/>
        <v>-42273375422.921257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35"/>
        <v>-42273375422.921257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-176139064.26217189</v>
      </c>
      <c r="L2621" s="444">
        <f t="shared" ca="1" si="134"/>
        <v>-42449514487.183426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35"/>
        <v>-42449514487.183426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-176872977.02993095</v>
      </c>
      <c r="L2622" s="444">
        <f t="shared" ca="1" si="134"/>
        <v>-42626387464.213356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35"/>
        <v>-42626387464.213356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-177609947.76755565</v>
      </c>
      <c r="L2623" s="444">
        <f t="shared" ca="1" si="134"/>
        <v>-42803997411.980911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35"/>
        <v>-42803997411.980911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-178349989.21658713</v>
      </c>
      <c r="L2624" s="444">
        <f t="shared" ca="1" si="134"/>
        <v>-42982347401.197502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35"/>
        <v>-42982347401.197502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-179093114.17165625</v>
      </c>
      <c r="L2625" s="444">
        <f t="shared" ca="1" si="134"/>
        <v>-43161440515.369156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35"/>
        <v>-43161440515.369156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-179839335.48070481</v>
      </c>
      <c r="L2626" s="444">
        <f t="shared" ca="1" si="134"/>
        <v>-43341279850.849861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35"/>
        <v>-43341279850.849861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-180588666.04520774</v>
      </c>
      <c r="L2627" s="444">
        <f t="shared" ca="1" si="134"/>
        <v>-43521868516.895065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35"/>
        <v>-43521868516.895065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-181341118.8203961</v>
      </c>
      <c r="L2628" s="444">
        <f t="shared" ca="1" si="134"/>
        <v>-43703209635.715462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35"/>
        <v>-43703209635.715462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-182096706.8154811</v>
      </c>
      <c r="L2629" s="444">
        <f t="shared" ca="1" si="134"/>
        <v>-43885306342.530945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35"/>
        <v>-43885306342.530945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-182855443.09387892</v>
      </c>
      <c r="L2630" s="444">
        <f t="shared" ca="1" si="134"/>
        <v>-44068161785.624825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35"/>
        <v>-44068161785.624825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-183617340.77343675</v>
      </c>
      <c r="L2631" s="444">
        <f t="shared" ca="1" si="134"/>
        <v>-44251779126.398262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35"/>
        <v>-44251779126.398262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-184382413.02665943</v>
      </c>
      <c r="L2632" s="444">
        <f t="shared" ca="1" si="134"/>
        <v>-44436161539.424919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35"/>
        <v>-44436161539.424919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-185150673.08093715</v>
      </c>
      <c r="L2633" s="444">
        <f t="shared" ca="1" si="134"/>
        <v>-44621312212.505859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35"/>
        <v>-44621312212.505859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-185922134.21877441</v>
      </c>
      <c r="L2634" s="444">
        <f t="shared" ca="1" si="134"/>
        <v>-44807234346.724632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35"/>
        <v>-44807234346.724632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-186696809.77801931</v>
      </c>
      <c r="L2635" s="444">
        <f t="shared" ca="1" si="134"/>
        <v>-44993931156.502655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35"/>
        <v>-44993931156.502655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-187474713.15209439</v>
      </c>
      <c r="L2636" s="444">
        <f t="shared" ca="1" si="134"/>
        <v>-45181405869.654747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35"/>
        <v>-45181405869.654747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-188255857.7902281</v>
      </c>
      <c r="L2637" s="444">
        <f t="shared" ca="1" si="134"/>
        <v>-45369661727.444977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35"/>
        <v>-45369661727.444977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-189040257.19768739</v>
      </c>
      <c r="L2638" s="444">
        <f t="shared" ca="1" si="134"/>
        <v>-45558701984.642662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35"/>
        <v>-45558701984.642662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-189827924.93601108</v>
      </c>
      <c r="L2639" s="444">
        <f t="shared" ca="1" si="134"/>
        <v>-45748529909.578674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35"/>
        <v>-45748529909.578674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-190618874.62324446</v>
      </c>
      <c r="L2640" s="444">
        <f t="shared" ca="1" si="134"/>
        <v>-45939148784.20192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35"/>
        <v>-45939148784.20192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-191413119.93417466</v>
      </c>
      <c r="L2641" s="444">
        <f t="shared" ca="1" si="134"/>
        <v>-46130561904.136093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35"/>
        <v>-46130561904.136093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-192210674.60056704</v>
      </c>
      <c r="L2642" s="444">
        <f t="shared" ca="1" si="134"/>
        <v>-46322772578.736664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35"/>
        <v>-46322772578.736664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-193011552.41140276</v>
      </c>
      <c r="L2643" s="444">
        <f t="shared" ca="1" si="134"/>
        <v>-46515784131.148064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35"/>
        <v>-46515784131.148064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-193815767.21311694</v>
      </c>
      <c r="L2644" s="444">
        <f t="shared" ca="1" si="134"/>
        <v>-46709599898.361183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35"/>
        <v>-46709599898.361183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-194623332.90983826</v>
      </c>
      <c r="L2645" s="444">
        <f t="shared" ca="1" si="134"/>
        <v>-46904223231.271019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35"/>
        <v>-46904223231.271019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-195434263.46362925</v>
      </c>
      <c r="L2646" s="444">
        <f t="shared" ca="1" si="134"/>
        <v>-47099657494.73465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35"/>
        <v>-47099657494.73465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-196248572.89472771</v>
      </c>
      <c r="L2647" s="444">
        <f t="shared" ca="1" si="134"/>
        <v>-47295906067.629379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35"/>
        <v>-47295906067.629379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-197066275.28178906</v>
      </c>
      <c r="L2648" s="444">
        <f t="shared" ca="1" si="134"/>
        <v>-47492972342.911171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35"/>
        <v>-47492972342.911171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-197887384.76212987</v>
      </c>
      <c r="L2649" s="444">
        <f t="shared" ca="1" si="134"/>
        <v>-47690859727.673302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35"/>
        <v>-47690859727.673302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-198711915.53197208</v>
      </c>
      <c r="L2650" s="444">
        <f t="shared" ca="1" si="134"/>
        <v>-47889571643.205276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35"/>
        <v>-47889571643.205276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-199539881.84668866</v>
      </c>
      <c r="L2651" s="444">
        <f t="shared" ca="1" si="134"/>
        <v>-48089111525.051964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35"/>
        <v>-48089111525.051964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-200371298.02104986</v>
      </c>
      <c r="L2652" s="444">
        <f t="shared" ca="1" si="134"/>
        <v>-48289482823.073013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35"/>
        <v>-48289482823.073013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-201206178.4294709</v>
      </c>
      <c r="L2653" s="444">
        <f t="shared" ca="1" si="134"/>
        <v>-48490689001.502487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35"/>
        <v>-48490689001.502487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-202044537.50626037</v>
      </c>
      <c r="L2654" s="444">
        <f t="shared" ca="1" si="134"/>
        <v>-48692733539.008751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35"/>
        <v>-48692733539.008751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-202886389.74586979</v>
      </c>
      <c r="L2655" s="444">
        <f t="shared" ca="1" si="134"/>
        <v>-48895619928.754623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35"/>
        <v>-48895619928.754623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-203731749.70314425</v>
      </c>
      <c r="L2656" s="444">
        <f t="shared" ca="1" si="134"/>
        <v>-49099351678.457771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35"/>
        <v>-49099351678.457771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-204580631.99357405</v>
      </c>
      <c r="L2657" s="444">
        <f t="shared" ca="1" si="134"/>
        <v>-49303932310.451347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35"/>
        <v>-49303932310.451347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-205433051.29354727</v>
      </c>
      <c r="L2658" s="444">
        <f t="shared" ca="1" si="134"/>
        <v>-49509365361.744896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35"/>
        <v>-49509365361.744896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-206289022.34060374</v>
      </c>
      <c r="L2659" s="444">
        <f t="shared" ca="1" si="134"/>
        <v>-49715654384.085503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35"/>
        <v>-49715654384.085503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-207148559.93368959</v>
      </c>
      <c r="L2660" s="444">
        <f t="shared" ca="1" si="134"/>
        <v>-49922802944.019196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35"/>
        <v>-49922802944.019196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-208011678.93341333</v>
      </c>
      <c r="L2661" s="444">
        <f t="shared" ca="1" si="134"/>
        <v>-50130814622.952606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35"/>
        <v>-50130814622.952606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-208878394.26230252</v>
      </c>
      <c r="L2662" s="444">
        <f t="shared" ca="1" si="134"/>
        <v>-50339693017.214912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35"/>
        <v>-50339693017.214912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-209748720.90506214</v>
      </c>
      <c r="L2663" s="444">
        <f t="shared" ca="1" si="134"/>
        <v>-50549441738.119972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35"/>
        <v>-50549441738.119972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-210622673.90883321</v>
      </c>
      <c r="L2664" s="444">
        <f t="shared" ca="1" si="134"/>
        <v>-50760064412.028809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35"/>
        <v>-50760064412.028809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-211500268.38345337</v>
      </c>
      <c r="L2665" s="444">
        <f t="shared" ca="1" si="134"/>
        <v>-50971564680.412262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35"/>
        <v>-50971564680.412262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-212381519.50171775</v>
      </c>
      <c r="L2666" s="444">
        <f t="shared" ca="1" si="134"/>
        <v>-51183946199.913979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35"/>
        <v>-51183946199.913979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-213266442.49964157</v>
      </c>
      <c r="L2667" s="444">
        <f t="shared" ca="1" si="134"/>
        <v>-51397212642.41362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35"/>
        <v>-51397212642.41362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-214155052.67672342</v>
      </c>
      <c r="L2668" s="444">
        <f t="shared" ca="1" si="134"/>
        <v>-51611367695.09034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35"/>
        <v>-51611367695.09034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-215047365.39620975</v>
      </c>
      <c r="L2669" s="444">
        <f t="shared" ca="1" si="134"/>
        <v>-51826415060.486549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35"/>
        <v>-51826415060.486549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-215943396.08536062</v>
      </c>
      <c r="L2670" s="444">
        <f t="shared" ca="1" si="134"/>
        <v>-52042358456.571907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35"/>
        <v>-52042358456.571907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-216843160.23571628</v>
      </c>
      <c r="L2671" s="444">
        <f t="shared" ca="1" si="134"/>
        <v>-52259201616.807625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35"/>
        <v>-52259201616.807625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-217746673.40336511</v>
      </c>
      <c r="L2672" s="444">
        <f t="shared" ca="1" si="134"/>
        <v>-52476948290.210991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35"/>
        <v>-52476948290.210991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-218653951.20921245</v>
      </c>
      <c r="L2673" s="444">
        <f t="shared" ca="1" si="134"/>
        <v>-52695602241.420204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35"/>
        <v>-52695602241.420204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-219565009.33925083</v>
      </c>
      <c r="L2674" s="444">
        <f t="shared" ca="1" si="134"/>
        <v>-52915167250.759453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35"/>
        <v>-52915167250.759453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-220479863.54483104</v>
      </c>
      <c r="L2675" s="444">
        <f t="shared" ca="1" si="134"/>
        <v>-53135647114.304283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35"/>
        <v>-53135647114.304283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-221398529.6429345</v>
      </c>
      <c r="L2676" s="444">
        <f t="shared" ca="1" si="134"/>
        <v>-53357045643.94722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35"/>
        <v>-53357045643.94722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-222321023.51644674</v>
      </c>
      <c r="L2677" s="444">
        <f t="shared" ca="1" si="134"/>
        <v>-53579366667.463669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35"/>
        <v>-53579366667.463669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-223247361.11443195</v>
      </c>
      <c r="L2678" s="444">
        <f t="shared" ca="1" si="134"/>
        <v>-53802614028.578102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35"/>
        <v>-53802614028.578102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-224177558.45240879</v>
      </c>
      <c r="L2679" s="444">
        <f t="shared" ca="1" si="134"/>
        <v>-54026791587.03051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35"/>
        <v>-54026791587.03051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-225111631.61262712</v>
      </c>
      <c r="L2680" s="444">
        <f t="shared" ca="1" si="134"/>
        <v>-54251903218.643135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35"/>
        <v>-54251903218.643135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-226049596.74434638</v>
      </c>
      <c r="L2681" s="444">
        <f t="shared" ca="1" si="134"/>
        <v>-54477952815.387482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35"/>
        <v>-54477952815.387482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-226991470.06411451</v>
      </c>
      <c r="L2682" s="444">
        <f t="shared" ca="1" si="134"/>
        <v>-54704944285.451599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35"/>
        <v>-54704944285.451599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-227937267.85604835</v>
      </c>
      <c r="L2683" s="444">
        <f t="shared" ca="1" si="134"/>
        <v>-54932881553.307648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35"/>
        <v>-54932881553.307648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-228887006.47211519</v>
      </c>
      <c r="L2684" s="444">
        <f t="shared" ca="1" si="134"/>
        <v>-55161768559.779762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35"/>
        <v>-55161768559.779762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-229840702.33241567</v>
      </c>
      <c r="L2685" s="444">
        <f t="shared" ca="1" si="134"/>
        <v>-55391609262.112175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35"/>
        <v>-55391609262.112175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-230798371.9254674</v>
      </c>
      <c r="L2686" s="444">
        <f t="shared" ca="1" si="134"/>
        <v>-55622407634.037643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35"/>
        <v>-55622407634.037643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-231760031.80849016</v>
      </c>
      <c r="L2687" s="444">
        <f t="shared" ca="1" si="134"/>
        <v>-55854167665.84613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35"/>
        <v>-55854167665.84613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-232725698.60769221</v>
      </c>
      <c r="L2688" s="444">
        <f t="shared" ca="1" si="134"/>
        <v>-56086893364.453819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35"/>
        <v>-56086893364.453819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-233695389.01855758</v>
      </c>
      <c r="L2689" s="444">
        <f t="shared" ca="1" si="134"/>
        <v>-56320588753.472374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35"/>
        <v>-56320588753.472374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-234669119.80613488</v>
      </c>
      <c r="L2690" s="444">
        <f t="shared" ca="1" si="134"/>
        <v>-56555257873.278511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35"/>
        <v>-56555257873.278511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-235646907.80532712</v>
      </c>
      <c r="L2691" s="444">
        <f t="shared" ca="1" si="134"/>
        <v>-56790904781.083839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35"/>
        <v>-56790904781.083839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-236628769.92118266</v>
      </c>
      <c r="L2692" s="444">
        <f t="shared" ca="1" si="134"/>
        <v>-57027533551.00502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35"/>
        <v>-57027533551.00502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-237614723.12918758</v>
      </c>
      <c r="L2693" s="444">
        <f t="shared" ca="1" si="134"/>
        <v>-57265148274.134209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35"/>
        <v>-57265148274.134209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-238604784.4755592</v>
      </c>
      <c r="L2694" s="444">
        <f t="shared" ca="1" si="134"/>
        <v>-57503753058.609764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35"/>
        <v>-57503753058.609764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-239598971.07754067</v>
      </c>
      <c r="L2695" s="444">
        <f t="shared" ca="1" si="134"/>
        <v>-57743352029.687302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35"/>
        <v>-57743352029.687302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-240597300.12369707</v>
      </c>
      <c r="L2696" s="444">
        <f t="shared" ca="1" si="134"/>
        <v>-57983949329.810997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35"/>
        <v>-57983949329.810997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-241599788.87421244</v>
      </c>
      <c r="L2697" s="444">
        <f t="shared" ca="1" si="134"/>
        <v>-58225549118.685211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35"/>
        <v>-58225549118.685211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-242606454.66118836</v>
      </c>
      <c r="L2698" s="444">
        <f t="shared" ca="1" si="134"/>
        <v>-58468155573.346397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35"/>
        <v>-58468155573.346397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-243617314.88894331</v>
      </c>
      <c r="L2699" s="444">
        <f t="shared" ca="1" si="134"/>
        <v>-58711772888.235344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35"/>
        <v>-58711772888.235344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-244632387.03431389</v>
      </c>
      <c r="L2700" s="444">
        <f t="shared" ca="1" si="134"/>
        <v>-58956405275.269661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35"/>
        <v>-58956405275.269661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-245651688.64695692</v>
      </c>
      <c r="L2701" s="444">
        <f t="shared" ca="1" si="134"/>
        <v>-59202056963.916618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35"/>
        <v>-59202056963.916618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-246675237.34965256</v>
      </c>
      <c r="L2702" s="444">
        <f t="shared" ca="1" si="134"/>
        <v>-59448732201.266273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35"/>
        <v>-59448732201.266273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-247703050.83860943</v>
      </c>
      <c r="L2703" s="444">
        <f t="shared" ca="1" si="134"/>
        <v>-59696435252.104881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35"/>
        <v>-59696435252.104881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-248735146.88377032</v>
      </c>
      <c r="L2704" s="444">
        <f t="shared" ca="1" si="134"/>
        <v>-59945170398.988655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35"/>
        <v>-59945170398.988655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-249771543.32911938</v>
      </c>
      <c r="L2705" s="444">
        <f t="shared" ca="1" si="134"/>
        <v>-60194941942.317772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35"/>
        <v>-60194941942.317772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-250812258.09299076</v>
      </c>
      <c r="L2706" s="444">
        <f t="shared" ca="1" si="134"/>
        <v>-60445754200.410759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35"/>
        <v>-60445754200.410759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-251857309.1683782</v>
      </c>
      <c r="L2707" s="444">
        <f t="shared" ca="1" si="134"/>
        <v>-60697611509.57914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35"/>
        <v>-60697611509.57914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-252906714.6232464</v>
      </c>
      <c r="L2708" s="444">
        <f t="shared" ca="1" si="134"/>
        <v>-60950518224.202385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35"/>
        <v>-60950518224.202385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-253960492.60084328</v>
      </c>
      <c r="L2709" s="444">
        <f t="shared" ca="1" si="134"/>
        <v>-61204478716.80323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35"/>
        <v>-61204478716.80323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-255018661.32001343</v>
      </c>
      <c r="L2710" s="444">
        <f t="shared" ca="1" si="134"/>
        <v>-61459497378.123245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35"/>
        <v>-61459497378.123245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-256081239.07551354</v>
      </c>
      <c r="L2711" s="444">
        <f t="shared" ca="1" si="134"/>
        <v>-61715578617.198761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35"/>
        <v>-61715578617.198761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-257148244.23832813</v>
      </c>
      <c r="L2712" s="444">
        <f t="shared" ca="1" si="134"/>
        <v>-61972726861.437088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35"/>
        <v>-61972726861.437088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-258219695.25598785</v>
      </c>
      <c r="L2713" s="444">
        <f t="shared" ca="1" si="134"/>
        <v>-62230946556.693077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35"/>
        <v>-62230946556.693077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-259295610.65288782</v>
      </c>
      <c r="L2714" s="444">
        <f t="shared" ca="1" si="134"/>
        <v>-62490242167.345963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35"/>
        <v>-62490242167.345963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-260376009.03060821</v>
      </c>
      <c r="L2715" s="444">
        <f t="shared" ca="1" si="134"/>
        <v>-62750618176.376572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35"/>
        <v>-62750618176.376572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-261460909.06823573</v>
      </c>
      <c r="L2716" s="444">
        <f t="shared" ca="1" si="134"/>
        <v>-63012079085.444809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35"/>
        <v>-63012079085.444809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-262550329.52268669</v>
      </c>
      <c r="L2717" s="444">
        <f t="shared" ca="1" si="134"/>
        <v>-63274629414.967499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35"/>
        <v>-63274629414.967499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-263644289.22903123</v>
      </c>
      <c r="L2718" s="444">
        <f t="shared" ca="1" si="134"/>
        <v>-63538273704.196533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35"/>
        <v>-63538273704.196533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-264742807.10081887</v>
      </c>
      <c r="L2719" s="444">
        <f t="shared" ca="1" si="134"/>
        <v>-63803016511.297356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35"/>
        <v>-63803016511.297356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-265845902.13040563</v>
      </c>
      <c r="L2720" s="444">
        <f t="shared" ca="1" si="134"/>
        <v>-64068862413.427765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35"/>
        <v>-64068862413.427765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-266953593.38928238</v>
      </c>
      <c r="L2721" s="444">
        <f t="shared" ca="1" si="134"/>
        <v>-64335816006.817047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35"/>
        <v>-64335816006.817047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-268065900.02840433</v>
      </c>
      <c r="L2722" s="444">
        <f t="shared" ca="1" si="134"/>
        <v>-64603881906.845451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35"/>
        <v>-64603881906.845451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-269182841.27852273</v>
      </c>
      <c r="L2723" s="444">
        <f t="shared" ca="1" si="134"/>
        <v>-64873064748.123978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35"/>
        <v>-64873064748.123978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-270304436.45051658</v>
      </c>
      <c r="L2724" s="444">
        <f t="shared" ca="1" si="134"/>
        <v>-65143369184.574493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35"/>
        <v>-65143369184.574493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-271430704.93572706</v>
      </c>
      <c r="L2725" s="444">
        <f t="shared" ca="1" si="134"/>
        <v>-65414799889.510223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35"/>
        <v>-65414799889.510223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-272561666.20629263</v>
      </c>
      <c r="L2726" s="444">
        <f t="shared" ca="1" si="134"/>
        <v>-65687361555.716515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35"/>
        <v>-65687361555.716515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-273697339.81548548</v>
      </c>
      <c r="L2727" s="444">
        <f t="shared" ca="1" si="134"/>
        <v>-65961058895.531998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35"/>
        <v>-65961058895.531998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-274837745.39805001</v>
      </c>
      <c r="L2728" s="444">
        <f t="shared" ca="1" si="134"/>
        <v>-66235896640.930046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35"/>
        <v>-66235896640.930046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-275982902.67054188</v>
      </c>
      <c r="L2729" s="444">
        <f t="shared" ca="1" si="134"/>
        <v>-66511879543.600586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35"/>
        <v>-66511879543.600586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-277132831.43166912</v>
      </c>
      <c r="L2730" s="444">
        <f t="shared" ca="1" si="134"/>
        <v>-66789012375.032257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35"/>
        <v>-66789012375.032257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-278287551.56263441</v>
      </c>
      <c r="L2731" s="444">
        <f t="shared" ca="1" si="134"/>
        <v>-67067299926.594894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35"/>
        <v>-67067299926.594894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-279447083.02747869</v>
      </c>
      <c r="L2732" s="444">
        <f t="shared" ca="1" si="134"/>
        <v>-67346747009.622375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35"/>
        <v>-67346747009.622375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-280611445.87342656</v>
      </c>
      <c r="L2733" s="444">
        <f t="shared" ca="1" si="134"/>
        <v>-67627358455.495804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35"/>
        <v>-67627358455.495804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-281780660.23123252</v>
      </c>
      <c r="L2734" s="444">
        <f t="shared" ca="1" si="134"/>
        <v>-67909139115.727036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35"/>
        <v>-67909139115.727036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-282954746.31552929</v>
      </c>
      <c r="L2735" s="444">
        <f t="shared" ca="1" si="134"/>
        <v>-68192093862.042564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35"/>
        <v>-68192093862.042564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-284133724.42517734</v>
      </c>
      <c r="L2736" s="444">
        <f t="shared" ca="1" si="134"/>
        <v>-68476227586.467743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35"/>
        <v>-68476227586.467743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-285317614.94361562</v>
      </c>
      <c r="L2737" s="444">
        <f t="shared" ca="1" si="134"/>
        <v>-68761545201.411362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35"/>
        <v>-68761545201.411362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-286506438.33921403</v>
      </c>
      <c r="L2738" s="444">
        <f t="shared" ca="1" si="134"/>
        <v>-69048051639.75058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35"/>
        <v>-69048051639.75058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-287700215.16562742</v>
      </c>
      <c r="L2739" s="444">
        <f t="shared" ca="1" si="134"/>
        <v>-69335751854.916214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35"/>
        <v>-69335751854.916214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-288898966.0621509</v>
      </c>
      <c r="L2740" s="444">
        <f t="shared" ca="1" si="134"/>
        <v>-69624650820.978363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35"/>
        <v>-69624650820.978363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-290102711.75407648</v>
      </c>
      <c r="L2741" s="444">
        <f t="shared" ca="1" si="134"/>
        <v>-69914753532.732437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35"/>
        <v>-69914753532.732437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-291311473.05305183</v>
      </c>
      <c r="L2742" s="444">
        <f t="shared" ca="1" si="134"/>
        <v>-70206065005.785492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35"/>
        <v>-70206065005.785492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-292525270.85743952</v>
      </c>
      <c r="L2743" s="444">
        <f t="shared" ca="1" si="134"/>
        <v>-70498590276.642929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35"/>
        <v>-70498590276.642929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-293744126.15267885</v>
      </c>
      <c r="L2744" s="444">
        <f t="shared" ca="1" si="134"/>
        <v>-70792334402.795609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35"/>
        <v>-70792334402.795609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-294968060.01164836</v>
      </c>
      <c r="L2745" s="444">
        <f t="shared" ca="1" si="134"/>
        <v>-71087302462.807251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35"/>
        <v>-71087302462.807251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-296197093.59503019</v>
      </c>
      <c r="L2746" s="444">
        <f t="shared" ca="1" si="134"/>
        <v>-71383499556.402283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35"/>
        <v>-71383499556.402283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-297431248.15167618</v>
      </c>
      <c r="L2747" s="444">
        <f t="shared" ca="1" si="134"/>
        <v>-71680930804.553955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35"/>
        <v>-71680930804.553955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-298670545.01897478</v>
      </c>
      <c r="L2748" s="444">
        <f t="shared" ca="1" si="134"/>
        <v>-71979601349.572937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35"/>
        <v>-71979601349.572937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-299915005.62322056</v>
      </c>
      <c r="L2749" s="444">
        <f t="shared" ca="1" si="134"/>
        <v>-72279516355.196152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35"/>
        <v>-72279516355.196152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-301164651.47998399</v>
      </c>
      <c r="L2750" s="444">
        <f t="shared" ca="1" si="134"/>
        <v>-72580681006.676132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35"/>
        <v>-72580681006.676132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-302419504.19448388</v>
      </c>
      <c r="L2751" s="444">
        <f t="shared" ca="1" si="134"/>
        <v>-72883100510.870621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35"/>
        <v>-72883100510.870621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-303679585.46196091</v>
      </c>
      <c r="L2752" s="444">
        <f t="shared" ca="1" si="134"/>
        <v>-73186780096.332581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35"/>
        <v>-73186780096.332581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-304944917.06805241</v>
      </c>
      <c r="L2753" s="444">
        <f t="shared" ca="1" si="134"/>
        <v>-73491725013.400635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35"/>
        <v>-73491725013.400635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-306215520.88916934</v>
      </c>
      <c r="L2754" s="444">
        <f t="shared" ca="1" si="134"/>
        <v>-73797940534.28981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35"/>
        <v>-73797940534.28981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-307491418.89287418</v>
      </c>
      <c r="L2755" s="444">
        <f t="shared" ca="1" si="134"/>
        <v>-74105431953.182678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35"/>
        <v>-74105431953.182678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-308772633.13826114</v>
      </c>
      <c r="L2756" s="444">
        <f t="shared" ca="1" si="134"/>
        <v>-74414204586.320938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35"/>
        <v>-74414204586.320938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-310059185.77633727</v>
      </c>
      <c r="L2757" s="444">
        <f t="shared" ca="1" si="134"/>
        <v>-74724263772.097275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35"/>
        <v>-74724263772.097275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-311351099.05040532</v>
      </c>
      <c r="L2758" s="444">
        <f t="shared" ca="1" si="134"/>
        <v>-75035614871.147675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35"/>
        <v>-75035614871.147675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-312648395.29644865</v>
      </c>
      <c r="L2759" s="444">
        <f t="shared" ca="1" si="134"/>
        <v>-75348263266.444122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35"/>
        <v>-75348263266.444122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-313951096.94351715</v>
      </c>
      <c r="L2760" s="444">
        <f t="shared" ca="1" si="134"/>
        <v>-75662214363.387634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35"/>
        <v>-75662214363.387634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-315259226.51411515</v>
      </c>
      <c r="L2761" s="444">
        <f t="shared" ca="1" si="134"/>
        <v>-75977473589.901749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35"/>
        <v>-75977473589.901749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-316572806.62459064</v>
      </c>
      <c r="L2762" s="444">
        <f t="shared" ca="1" si="134"/>
        <v>-76294046396.526337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35"/>
        <v>-76294046396.526337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-317891859.98552638</v>
      </c>
      <c r="L2763" s="444">
        <f t="shared" ca="1" si="134"/>
        <v>-76611938256.511856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35"/>
        <v>-76611938256.511856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-319216409.40213275</v>
      </c>
      <c r="L2764" s="444">
        <f t="shared" ca="1" si="134"/>
        <v>-76931154665.913986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35"/>
        <v>-76931154665.913986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-320546477.77464163</v>
      </c>
      <c r="L2765" s="444">
        <f t="shared" ca="1" si="134"/>
        <v>-77251701143.688629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35"/>
        <v>-77251701143.688629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-321882088.09870261</v>
      </c>
      <c r="L2766" s="444">
        <f t="shared" ca="1" si="134"/>
        <v>-77573583231.787338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35"/>
        <v>-77573583231.787338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-323223263.46578056</v>
      </c>
      <c r="L2767" s="444">
        <f t="shared" ca="1" si="134"/>
        <v>-77896806495.253113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35"/>
        <v>-77896806495.253113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-324570027.06355464</v>
      </c>
      <c r="L2768" s="444">
        <f t="shared" ca="1" si="134"/>
        <v>-78221376522.316666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35"/>
        <v>-78221376522.316666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-325922402.17631942</v>
      </c>
      <c r="L2769" s="444">
        <f t="shared" ca="1" si="134"/>
        <v>-78547298924.492981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35"/>
        <v>-78547298924.492981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-327280412.18538743</v>
      </c>
      <c r="L2770" s="444">
        <f t="shared" ca="1" si="134"/>
        <v>-78874579336.678375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35"/>
        <v>-78874579336.678375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-328644080.56949323</v>
      </c>
      <c r="L2771" s="444">
        <f t="shared" ca="1" si="134"/>
        <v>-79203223417.247864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35"/>
        <v>-79203223417.247864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-330013430.90519941</v>
      </c>
      <c r="L2772" s="444">
        <f t="shared" ca="1" si="134"/>
        <v>-79533236848.153061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35"/>
        <v>-79533236848.153061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-331388486.86730444</v>
      </c>
      <c r="L2773" s="444">
        <f t="shared" ca="1" si="134"/>
        <v>-79864625335.02037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35"/>
        <v>-79864625335.02037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-332769272.22925156</v>
      </c>
      <c r="L2774" s="444">
        <f t="shared" ca="1" si="134"/>
        <v>-80197394607.249619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35"/>
        <v>-80197394607.249619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-334155810.86354005</v>
      </c>
      <c r="L2775" s="444">
        <f t="shared" ca="1" si="134"/>
        <v>-80531550418.113159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35"/>
        <v>-80531550418.113159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-335548126.74213815</v>
      </c>
      <c r="L2776" s="444">
        <f t="shared" ca="1" si="134"/>
        <v>-80867098544.855301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35"/>
        <v>-80867098544.855301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-336946243.9368971</v>
      </c>
      <c r="L2777" s="444">
        <f t="shared" ca="1" si="134"/>
        <v>-81204044788.792191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35"/>
        <v>-81204044788.792191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-338350186.61996746</v>
      </c>
      <c r="L2778" s="444">
        <f t="shared" ca="1" si="134"/>
        <v>-81542394975.412155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35"/>
        <v>-81542394975.412155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-339759979.06421733</v>
      </c>
      <c r="L2779" s="444">
        <f t="shared" ca="1" si="134"/>
        <v>-81882154954.476379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35"/>
        <v>-81882154954.476379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-341175645.6436516</v>
      </c>
      <c r="L2780" s="444">
        <f t="shared" ca="1" si="134"/>
        <v>-82223330600.120026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35"/>
        <v>-82223330600.120026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-342597210.83383346</v>
      </c>
      <c r="L2781" s="444">
        <f t="shared" ca="1" si="134"/>
        <v>-82565927810.953857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35"/>
        <v>-82565927810.953857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-344024699.21230775</v>
      </c>
      <c r="L2782" s="444">
        <f t="shared" ca="1" si="134"/>
        <v>-82909952510.166168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35"/>
        <v>-82909952510.166168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-345458135.45902568</v>
      </c>
      <c r="L2783" s="444">
        <f t="shared" ca="1" si="134"/>
        <v>-83255410645.625198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35"/>
        <v>-83255410645.625198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-346897544.35677165</v>
      </c>
      <c r="L2784" s="444">
        <f t="shared" ca="1" si="134"/>
        <v>-83602308189.981964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35"/>
        <v>-83602308189.981964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-348342950.79159153</v>
      </c>
      <c r="L2785" s="444">
        <f t="shared" ca="1" si="134"/>
        <v>-83950651140.77356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35"/>
        <v>-83950651140.77356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-349794379.75322318</v>
      </c>
      <c r="L2786" s="444">
        <f t="shared" ca="1" si="134"/>
        <v>-84300445520.526779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35"/>
        <v>-84300445520.526779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-351251856.33552825</v>
      </c>
      <c r="L2787" s="444">
        <f t="shared" ca="1" si="134"/>
        <v>-84651697376.862305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35"/>
        <v>-84651697376.862305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-352715405.73692626</v>
      </c>
      <c r="L2788" s="444">
        <f t="shared" ca="1" si="134"/>
        <v>-85004412782.599228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35"/>
        <v>-85004412782.599228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-354185053.2608301</v>
      </c>
      <c r="L2789" s="444">
        <f t="shared" ca="1" si="134"/>
        <v>-85358597835.860062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35"/>
        <v>-85358597835.860062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-355660824.31608361</v>
      </c>
      <c r="L2790" s="444">
        <f t="shared" ca="1" si="134"/>
        <v>-85714258660.176147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35"/>
        <v>-85714258660.176147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-357142744.4174006</v>
      </c>
      <c r="L2791" s="444">
        <f t="shared" ca="1" si="134"/>
        <v>-86071401404.593552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35"/>
        <v>-86071401404.593552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-358630839.18580645</v>
      </c>
      <c r="L2792" s="444">
        <f t="shared" ca="1" si="134"/>
        <v>-86430032243.779358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35"/>
        <v>-86430032243.779358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-360125134.34908068</v>
      </c>
      <c r="L2793" s="444">
        <f t="shared" ca="1" si="134"/>
        <v>-86790157378.128433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35"/>
        <v>-86790157378.128433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-361625655.74220181</v>
      </c>
      <c r="L2794" s="444">
        <f t="shared" ca="1" si="134"/>
        <v>-87151783033.870636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35"/>
        <v>-87151783033.870636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-363132429.30779433</v>
      </c>
      <c r="L2795" s="444">
        <f t="shared" ca="1" si="134"/>
        <v>-87514915463.178436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35"/>
        <v>-87514915463.178436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-364645481.09657681</v>
      </c>
      <c r="L2796" s="444">
        <f t="shared" ca="1" si="134"/>
        <v>-87879560944.275009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35"/>
        <v>-87879560944.275009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-366164837.26781255</v>
      </c>
      <c r="L2797" s="444">
        <f t="shared" ca="1" si="134"/>
        <v>-88245725781.542816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35"/>
        <v>-88245725781.542816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-367690524.08976173</v>
      </c>
      <c r="L2798" s="444">
        <f t="shared" ca="1" si="134"/>
        <v>-88613416305.632584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35"/>
        <v>-88613416305.632584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-369222567.94013578</v>
      </c>
      <c r="L2799" s="444">
        <f t="shared" ca="1" si="134"/>
        <v>-88982638873.572723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35"/>
        <v>-88982638873.572723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-370760995.30655301</v>
      </c>
      <c r="L2800" s="444">
        <f t="shared" ca="1" si="134"/>
        <v>-89353399868.879272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35"/>
        <v>-89353399868.879272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-372305832.78699696</v>
      </c>
      <c r="L2801" s="444">
        <f t="shared" ca="1" si="134"/>
        <v>-89725705701.666275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35"/>
        <v>-89725705701.666275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-373857107.09027612</v>
      </c>
      <c r="L2802" s="444">
        <f t="shared" ca="1" si="134"/>
        <v>-90099562808.756546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35"/>
        <v>-90099562808.756546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-375414845.03648561</v>
      </c>
      <c r="L2803" s="444">
        <f t="shared" ca="1" si="134"/>
        <v>-90474977653.79303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35"/>
        <v>-90474977653.79303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-376979073.55747098</v>
      </c>
      <c r="L2804" s="444">
        <f t="shared" ca="1" si="134"/>
        <v>-90851956727.350494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35"/>
        <v>-90851956727.350494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-378549819.6972937</v>
      </c>
      <c r="L2805" s="444">
        <f t="shared" ca="1" si="134"/>
        <v>-91230506547.047791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35"/>
        <v>-91230506547.047791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-380127110.61269915</v>
      </c>
      <c r="L2806" s="444">
        <f t="shared" ca="1" si="134"/>
        <v>-91610633657.660492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35"/>
        <v>-91610633657.660492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-381710973.57358539</v>
      </c>
      <c r="L2807" s="444">
        <f t="shared" ca="1" si="134"/>
        <v>-91992344631.23407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35"/>
        <v>-91992344631.23407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-383301435.96347529</v>
      </c>
      <c r="L2808" s="444">
        <f t="shared" ca="1" si="134"/>
        <v>-92375646067.19754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35"/>
        <v>-92375646067.19754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-384898525.27998972</v>
      </c>
      <c r="L2809" s="444">
        <f t="shared" ca="1" si="134"/>
        <v>-92760544592.477524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35"/>
        <v>-92760544592.477524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-386502269.13532299</v>
      </c>
      <c r="L2810" s="444">
        <f t="shared" ca="1" si="134"/>
        <v>-93147046861.612854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35"/>
        <v>-93147046861.612854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-388112695.25672024</v>
      </c>
      <c r="L2811" s="444">
        <f t="shared" ca="1" si="134"/>
        <v>-93535159556.869568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35"/>
        <v>-93535159556.869568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-389729831.48695654</v>
      </c>
      <c r="L2812" s="444">
        <f t="shared" ca="1" si="134"/>
        <v>-93924889388.356522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35"/>
        <v>-93924889388.356522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-391353705.78481883</v>
      </c>
      <c r="L2813" s="444">
        <f t="shared" ref="L2813:L3067" ca="1" si="139">I2813-J2813+K2813</f>
        <v>-94316243094.141342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40">L2813</f>
        <v>-94316243094.141342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-392984346.22558892</v>
      </c>
      <c r="L2814" s="444">
        <f t="shared" ca="1" si="139"/>
        <v>-94709227440.366928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40"/>
        <v>-94709227440.366928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-394621781.00152886</v>
      </c>
      <c r="L2815" s="444">
        <f t="shared" ca="1" si="139"/>
        <v>-95103849221.368454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40"/>
        <v>-95103849221.368454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-396266038.42236853</v>
      </c>
      <c r="L2816" s="444">
        <f t="shared" ca="1" si="139"/>
        <v>-95500115259.790817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40"/>
        <v>-95500115259.790817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-397917146.91579509</v>
      </c>
      <c r="L2817" s="444">
        <f t="shared" ca="1" si="139"/>
        <v>-95898032406.706619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40"/>
        <v>-95898032406.706619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-399575135.02794427</v>
      </c>
      <c r="L2818" s="444">
        <f t="shared" ca="1" si="139"/>
        <v>-96297607541.734558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40"/>
        <v>-96297607541.734558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-401240031.42389399</v>
      </c>
      <c r="L2819" s="444">
        <f t="shared" ca="1" si="139"/>
        <v>-96698847573.158447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40"/>
        <v>-96698847573.158447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-402911864.88816017</v>
      </c>
      <c r="L2820" s="444">
        <f t="shared" ca="1" si="139"/>
        <v>-97101759438.0466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40"/>
        <v>-97101759438.0466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-404590664.32519418</v>
      </c>
      <c r="L2821" s="444">
        <f t="shared" ca="1" si="139"/>
        <v>-97506350102.371796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40"/>
        <v>-97506350102.371796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-406276458.75988245</v>
      </c>
      <c r="L2822" s="444">
        <f t="shared" ca="1" si="139"/>
        <v>-97912626561.131683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40"/>
        <v>-97912626561.131683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-407969277.3380487</v>
      </c>
      <c r="L2823" s="444">
        <f t="shared" ca="1" si="139"/>
        <v>-98320595838.469727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40"/>
        <v>-98320595838.469727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-409669149.32695717</v>
      </c>
      <c r="L2824" s="444">
        <f t="shared" ca="1" si="139"/>
        <v>-98730264987.796677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40"/>
        <v>-98730264987.796677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-411376104.11581945</v>
      </c>
      <c r="L2825" s="444">
        <f t="shared" ca="1" si="139"/>
        <v>-99141641091.912491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40"/>
        <v>-99141641091.912491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-413090171.21630204</v>
      </c>
      <c r="L2826" s="444">
        <f t="shared" ca="1" si="139"/>
        <v>-99554731263.128799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40"/>
        <v>-99554731263.128799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-414811380.26303667</v>
      </c>
      <c r="L2827" s="444">
        <f t="shared" ca="1" si="139"/>
        <v>-99969542643.39183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40"/>
        <v>-99969542643.39183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-416539761.01413262</v>
      </c>
      <c r="L2828" s="444">
        <f t="shared" ca="1" si="139"/>
        <v>-100386082404.40596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40"/>
        <v>-100386082404.40596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-418275343.35169148</v>
      </c>
      <c r="L2829" s="444">
        <f t="shared" ca="1" si="139"/>
        <v>-100804357747.75764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40"/>
        <v>-100804357747.75764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-420018157.28232354</v>
      </c>
      <c r="L2830" s="444">
        <f t="shared" ca="1" si="139"/>
        <v>-101224375905.03996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40"/>
        <v>-101224375905.03996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-421768232.93766654</v>
      </c>
      <c r="L2831" s="444">
        <f t="shared" ca="1" si="139"/>
        <v>-101646144137.97763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40"/>
        <v>-101646144137.97763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-423525600.57490677</v>
      </c>
      <c r="L2832" s="444">
        <f t="shared" ca="1" si="139"/>
        <v>-102069669738.55254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40"/>
        <v>-102069669738.55254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-425290290.57730222</v>
      </c>
      <c r="L2833" s="444">
        <f t="shared" ca="1" si="139"/>
        <v>-102494960029.12984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40"/>
        <v>-102494960029.12984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-427062333.45470762</v>
      </c>
      <c r="L2834" s="444">
        <f t="shared" ca="1" si="139"/>
        <v>-102922022362.58455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40"/>
        <v>-102922022362.58455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-428841759.84410226</v>
      </c>
      <c r="L2835" s="444">
        <f t="shared" ca="1" si="139"/>
        <v>-103350864122.42865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40"/>
        <v>-103350864122.42865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-430628600.51011938</v>
      </c>
      <c r="L2836" s="444">
        <f t="shared" ca="1" si="139"/>
        <v>-103781492722.93877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40"/>
        <v>-103781492722.93877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-432422886.34557819</v>
      </c>
      <c r="L2837" s="444">
        <f t="shared" ca="1" si="139"/>
        <v>-104213915609.28435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40"/>
        <v>-104213915609.28435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-434224648.3720181</v>
      </c>
      <c r="L2838" s="444">
        <f t="shared" ca="1" si="139"/>
        <v>-104648140257.65637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40"/>
        <v>-104648140257.65637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-436033917.74023485</v>
      </c>
      <c r="L2839" s="444">
        <f t="shared" ca="1" si="139"/>
        <v>-105084174175.39661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40"/>
        <v>-105084174175.39661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-437850725.73081917</v>
      </c>
      <c r="L2840" s="444">
        <f t="shared" ca="1" si="139"/>
        <v>-105522024901.12743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40"/>
        <v>-105522024901.12743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-439675103.75469762</v>
      </c>
      <c r="L2841" s="444">
        <f t="shared" ca="1" si="139"/>
        <v>-105961700004.88213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40"/>
        <v>-105961700004.88213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-441507083.35367554</v>
      </c>
      <c r="L2842" s="444">
        <f t="shared" ca="1" si="139"/>
        <v>-106403207088.23579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40"/>
        <v>-106403207088.23579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-443346696.20098245</v>
      </c>
      <c r="L2843" s="444">
        <f t="shared" ca="1" si="139"/>
        <v>-106846553784.43678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40"/>
        <v>-106846553784.43678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-445193974.10181993</v>
      </c>
      <c r="L2844" s="444">
        <f t="shared" ca="1" si="139"/>
        <v>-107291747758.5386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40"/>
        <v>-107291747758.5386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-447048948.99391085</v>
      </c>
      <c r="L2845" s="444">
        <f t="shared" ca="1" si="139"/>
        <v>-107738796707.53252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40"/>
        <v>-107738796707.53252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-448911652.94805217</v>
      </c>
      <c r="L2846" s="444">
        <f t="shared" ca="1" si="139"/>
        <v>-108187708360.48058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40"/>
        <v>-108187708360.48058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-450782118.16866899</v>
      </c>
      <c r="L2847" s="444">
        <f t="shared" ca="1" si="139"/>
        <v>-108638490478.64925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40"/>
        <v>-108638490478.64925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-452660376.99437183</v>
      </c>
      <c r="L2848" s="444">
        <f t="shared" ca="1" si="139"/>
        <v>-109091150855.64362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40"/>
        <v>-109091150855.64362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-454546461.89851511</v>
      </c>
      <c r="L2849" s="444">
        <f t="shared" ca="1" si="139"/>
        <v>-109545697317.54213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40"/>
        <v>-109545697317.54213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-456440405.48975885</v>
      </c>
      <c r="L2850" s="444">
        <f t="shared" ca="1" si="139"/>
        <v>-110002137723.03189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40"/>
        <v>-110002137723.03189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-458342240.51263279</v>
      </c>
      <c r="L2851" s="444">
        <f t="shared" ca="1" si="139"/>
        <v>-110460479963.54453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40"/>
        <v>-110460479963.54453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-460251999.84810227</v>
      </c>
      <c r="L2852" s="444">
        <f t="shared" ca="1" si="139"/>
        <v>-110920731963.39262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40"/>
        <v>-110920731963.39262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-462169716.5141359</v>
      </c>
      <c r="L2853" s="444">
        <f t="shared" ca="1" si="139"/>
        <v>-111382901679.90675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40"/>
        <v>-111382901679.90675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-464095423.66627812</v>
      </c>
      <c r="L2854" s="444">
        <f t="shared" ca="1" si="139"/>
        <v>-111846997103.57303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40"/>
        <v>-111846997103.57303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-466029154.59822088</v>
      </c>
      <c r="L2855" s="444">
        <f t="shared" ca="1" si="139"/>
        <v>-112313026258.17125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40"/>
        <v>-112313026258.17125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-467970942.7423802</v>
      </c>
      <c r="L2856" s="444">
        <f t="shared" ca="1" si="139"/>
        <v>-112780997200.91364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40"/>
        <v>-112780997200.91364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-469920821.67047346</v>
      </c>
      <c r="L2857" s="444">
        <f t="shared" ca="1" si="139"/>
        <v>-113250918022.58411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40"/>
        <v>-113250918022.58411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-471878825.09410042</v>
      </c>
      <c r="L2858" s="444">
        <f t="shared" ca="1" si="139"/>
        <v>-113722796847.67821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40"/>
        <v>-113722796847.67821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-473844986.86532587</v>
      </c>
      <c r="L2859" s="444">
        <f t="shared" ca="1" si="139"/>
        <v>-114196641834.54353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40"/>
        <v>-114196641834.54353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-475819340.9772647</v>
      </c>
      <c r="L2860" s="444">
        <f t="shared" ca="1" si="139"/>
        <v>-114672461175.5208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40"/>
        <v>-114672461175.5208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-477801921.56466997</v>
      </c>
      <c r="L2861" s="444">
        <f t="shared" ca="1" si="139"/>
        <v>-115150263097.08546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40"/>
        <v>-115150263097.08546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-479792762.90452284</v>
      </c>
      <c r="L2862" s="444">
        <f t="shared" ca="1" si="139"/>
        <v>-115630055859.98999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40"/>
        <v>-115630055859.98999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-481791899.41662502</v>
      </c>
      <c r="L2863" s="444">
        <f t="shared" ca="1" si="139"/>
        <v>-116111847759.40662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40"/>
        <v>-116111847759.40662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-483799365.66419423</v>
      </c>
      <c r="L2864" s="444">
        <f t="shared" ca="1" si="139"/>
        <v>-116595647125.07082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40"/>
        <v>-116595647125.07082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-485815196.35446173</v>
      </c>
      <c r="L2865" s="444">
        <f t="shared" ca="1" si="139"/>
        <v>-117081462321.42528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40"/>
        <v>-117081462321.42528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-487839426.33927196</v>
      </c>
      <c r="L2866" s="444">
        <f t="shared" ca="1" si="139"/>
        <v>-117569301747.76456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40"/>
        <v>-117569301747.76456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-489872090.61568564</v>
      </c>
      <c r="L2867" s="444">
        <f t="shared" ca="1" si="139"/>
        <v>-118059173838.38025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40"/>
        <v>-118059173838.38025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-491913224.32658428</v>
      </c>
      <c r="L2868" s="444">
        <f t="shared" ca="1" si="139"/>
        <v>-118551087062.70683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40"/>
        <v>-118551087062.70683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-493962862.76127851</v>
      </c>
      <c r="L2869" s="444">
        <f t="shared" ca="1" si="139"/>
        <v>-119045049925.46811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40"/>
        <v>-119045049925.46811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-496021041.35611719</v>
      </c>
      <c r="L2870" s="444">
        <f t="shared" ca="1" si="139"/>
        <v>-119541070966.82422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40"/>
        <v>-119541070966.82422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-498087795.69510096</v>
      </c>
      <c r="L2871" s="444">
        <f t="shared" ca="1" si="139"/>
        <v>-120039158762.51932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40"/>
        <v>-120039158762.51932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-500163161.51049715</v>
      </c>
      <c r="L2872" s="444">
        <f t="shared" ca="1" si="139"/>
        <v>-120539321924.02982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40"/>
        <v>-120539321924.02982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-502247174.68345749</v>
      </c>
      <c r="L2873" s="444">
        <f t="shared" ca="1" si="139"/>
        <v>-121041569098.71327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40"/>
        <v>-121041569098.71327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-504339871.24463862</v>
      </c>
      <c r="L2874" s="444">
        <f t="shared" ca="1" si="139"/>
        <v>-121545908969.95792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40"/>
        <v>-121545908969.95792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-506441287.37482464</v>
      </c>
      <c r="L2875" s="444">
        <f t="shared" ca="1" si="139"/>
        <v>-122052350257.33275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40"/>
        <v>-122052350257.33275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-508551459.4055531</v>
      </c>
      <c r="L2876" s="444">
        <f t="shared" ca="1" si="139"/>
        <v>-122560901716.7383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40"/>
        <v>-122560901716.7383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-510670423.81974286</v>
      </c>
      <c r="L2877" s="444">
        <f t="shared" ca="1" si="139"/>
        <v>-123071572140.55804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40"/>
        <v>-123071572140.55804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-512798217.25232524</v>
      </c>
      <c r="L2878" s="444">
        <f t="shared" ca="1" si="139"/>
        <v>-123584370357.81036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40"/>
        <v>-123584370357.81036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-514934876.49087656</v>
      </c>
      <c r="L2879" s="444">
        <f t="shared" ca="1" si="139"/>
        <v>-124099305234.30124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40"/>
        <v>-124099305234.30124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-517080438.47625518</v>
      </c>
      <c r="L2880" s="444">
        <f t="shared" ca="1" si="139"/>
        <v>-124616385672.7775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40"/>
        <v>-124616385672.7775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-519234940.30323958</v>
      </c>
      <c r="L2881" s="444">
        <f t="shared" ca="1" si="139"/>
        <v>-125135620613.08073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40"/>
        <v>-125135620613.08073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-521398419.22116971</v>
      </c>
      <c r="L2882" s="444">
        <f t="shared" ca="1" si="139"/>
        <v>-125657019032.30191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40"/>
        <v>-125657019032.30191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-523570912.63459122</v>
      </c>
      <c r="L2883" s="444">
        <f t="shared" ca="1" si="139"/>
        <v>-126180589944.93651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40"/>
        <v>-126180589944.93651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-525752458.10390216</v>
      </c>
      <c r="L2884" s="444">
        <f t="shared" ca="1" si="139"/>
        <v>-126706342403.04041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40"/>
        <v>-126706342403.04041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-527943093.34600168</v>
      </c>
      <c r="L2885" s="444">
        <f t="shared" ca="1" si="139"/>
        <v>-127234285496.38641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40"/>
        <v>-127234285496.38641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-530142856.23494339</v>
      </c>
      <c r="L2886" s="444">
        <f t="shared" ca="1" si="139"/>
        <v>-127764428352.62135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40"/>
        <v>-127764428352.62135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-532351784.80258894</v>
      </c>
      <c r="L2887" s="444">
        <f t="shared" ca="1" si="139"/>
        <v>-128296780137.42393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40"/>
        <v>-128296780137.42393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-534569917.23926634</v>
      </c>
      <c r="L2888" s="444">
        <f t="shared" ca="1" si="139"/>
        <v>-128831350054.66321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40"/>
        <v>-128831350054.66321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-536797291.89443004</v>
      </c>
      <c r="L2889" s="444">
        <f t="shared" ca="1" si="139"/>
        <v>-129368147346.55763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40"/>
        <v>-129368147346.55763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-539033947.27732348</v>
      </c>
      <c r="L2890" s="444">
        <f t="shared" ca="1" si="139"/>
        <v>-129907181293.83496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40"/>
        <v>-129907181293.83496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-541279922.05764568</v>
      </c>
      <c r="L2891" s="444">
        <f t="shared" ca="1" si="139"/>
        <v>-130448461215.89261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40"/>
        <v>-130448461215.89261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-543535255.06621921</v>
      </c>
      <c r="L2892" s="444">
        <f t="shared" ca="1" si="139"/>
        <v>-130991996470.95883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40"/>
        <v>-130991996470.95883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-545799985.29566181</v>
      </c>
      <c r="L2893" s="444">
        <f t="shared" ca="1" si="139"/>
        <v>-131537796456.25449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40"/>
        <v>-131537796456.25449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-548074151.90106034</v>
      </c>
      <c r="L2894" s="444">
        <f t="shared" ca="1" si="139"/>
        <v>-132085870608.15555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40"/>
        <v>-132085870608.15555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-550357794.20064807</v>
      </c>
      <c r="L2895" s="444">
        <f t="shared" ca="1" si="139"/>
        <v>-132636228402.3562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40"/>
        <v>-132636228402.3562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-552650951.67648411</v>
      </c>
      <c r="L2896" s="444">
        <f t="shared" ca="1" si="139"/>
        <v>-133188879354.03268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40"/>
        <v>-133188879354.03268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-554953663.97513616</v>
      </c>
      <c r="L2897" s="444">
        <f t="shared" ca="1" si="139"/>
        <v>-133743833018.00783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40"/>
        <v>-133743833018.00783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-557265970.90836596</v>
      </c>
      <c r="L2898" s="444">
        <f t="shared" ca="1" si="139"/>
        <v>-134301098988.9162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40"/>
        <v>-134301098988.9162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-559587912.45381749</v>
      </c>
      <c r="L2899" s="444">
        <f t="shared" ca="1" si="139"/>
        <v>-134860686901.37001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40"/>
        <v>-134860686901.37001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-561919528.75570834</v>
      </c>
      <c r="L2900" s="444">
        <f t="shared" ca="1" si="139"/>
        <v>-135422606430.12572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40"/>
        <v>-135422606430.12572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-564260860.12552381</v>
      </c>
      <c r="L2901" s="444">
        <f t="shared" ca="1" si="139"/>
        <v>-135986867290.25124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40"/>
        <v>-135986867290.25124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-566611947.0427134</v>
      </c>
      <c r="L2902" s="444">
        <f t="shared" ca="1" si="139"/>
        <v>-136553479237.29395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40"/>
        <v>-136553479237.29395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-568972830.15539145</v>
      </c>
      <c r="L2903" s="444">
        <f t="shared" ca="1" si="139"/>
        <v>-137122452067.44934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40"/>
        <v>-137122452067.44934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-571343550.28103888</v>
      </c>
      <c r="L2904" s="444">
        <f t="shared" ca="1" si="139"/>
        <v>-137693795617.73038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40"/>
        <v>-137693795617.73038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-573724148.40720987</v>
      </c>
      <c r="L2905" s="444">
        <f t="shared" ca="1" si="139"/>
        <v>-138267519766.13757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40"/>
        <v>-138267519766.13757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-576114665.69223988</v>
      </c>
      <c r="L2906" s="444">
        <f t="shared" ca="1" si="139"/>
        <v>-138843634431.8298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40"/>
        <v>-138843634431.8298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-578515143.46595752</v>
      </c>
      <c r="L2907" s="444">
        <f t="shared" ca="1" si="139"/>
        <v>-139422149575.29575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40"/>
        <v>-139422149575.29575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-580925623.23039889</v>
      </c>
      <c r="L2908" s="444">
        <f t="shared" ca="1" si="139"/>
        <v>-140003075198.52615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40"/>
        <v>-140003075198.52615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-583346146.66052568</v>
      </c>
      <c r="L2909" s="444">
        <f t="shared" ca="1" si="139"/>
        <v>-140586421345.18668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40"/>
        <v>-140586421345.18668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-585776755.60494447</v>
      </c>
      <c r="L2910" s="444">
        <f t="shared" ca="1" si="139"/>
        <v>-141172198100.79163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40"/>
        <v>-141172198100.79163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-588217492.08663177</v>
      </c>
      <c r="L2911" s="444">
        <f t="shared" ca="1" si="139"/>
        <v>-141760415592.87827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40"/>
        <v>-141760415592.87827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-590668398.30365944</v>
      </c>
      <c r="L2912" s="444">
        <f t="shared" ca="1" si="139"/>
        <v>-142351083991.18192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40"/>
        <v>-142351083991.18192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-593129516.62992465</v>
      </c>
      <c r="L2913" s="444">
        <f t="shared" ca="1" si="139"/>
        <v>-142944213507.81183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40"/>
        <v>-142944213507.81183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-595600889.61588264</v>
      </c>
      <c r="L2914" s="444">
        <f t="shared" ca="1" si="139"/>
        <v>-143539814397.4277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40"/>
        <v>-143539814397.4277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-598082559.98928213</v>
      </c>
      <c r="L2915" s="444">
        <f t="shared" ca="1" si="139"/>
        <v>-144137896957.41699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40"/>
        <v>-144137896957.41699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-600574570.65590417</v>
      </c>
      <c r="L2916" s="444">
        <f t="shared" ca="1" si="139"/>
        <v>-144738471528.07291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40"/>
        <v>-144738471528.07291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-603076964.70030379</v>
      </c>
      <c r="L2917" s="444">
        <f t="shared" ca="1" si="139"/>
        <v>-145341548492.77322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40"/>
        <v>-145341548492.77322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-605589785.38655508</v>
      </c>
      <c r="L2918" s="444">
        <f t="shared" ca="1" si="139"/>
        <v>-145947138278.15979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40"/>
        <v>-145947138278.15979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-608113076.15899909</v>
      </c>
      <c r="L2919" s="444">
        <f t="shared" ca="1" si="139"/>
        <v>-146555251354.31879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40"/>
        <v>-146555251354.31879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-610646880.64299488</v>
      </c>
      <c r="L2920" s="444">
        <f t="shared" ca="1" si="139"/>
        <v>-147165898234.96179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40"/>
        <v>-147165898234.96179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-613191242.64567411</v>
      </c>
      <c r="L2921" s="444">
        <f t="shared" ca="1" si="139"/>
        <v>-147779089477.60745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40"/>
        <v>-147779089477.60745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-615746206.15669775</v>
      </c>
      <c r="L2922" s="444">
        <f t="shared" ca="1" si="139"/>
        <v>-148394835683.76416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40"/>
        <v>-148394835683.76416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-618311815.34901738</v>
      </c>
      <c r="L2923" s="444">
        <f t="shared" ca="1" si="139"/>
        <v>-149013147499.11319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40"/>
        <v>-149013147499.11319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-620888114.57963824</v>
      </c>
      <c r="L2924" s="444">
        <f t="shared" ca="1" si="139"/>
        <v>-149634035613.69284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40"/>
        <v>-149634035613.69284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-623475148.39038682</v>
      </c>
      <c r="L2925" s="444">
        <f t="shared" ca="1" si="139"/>
        <v>-150257510762.08322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40"/>
        <v>-150257510762.08322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-626072961.50868011</v>
      </c>
      <c r="L2926" s="444">
        <f t="shared" ca="1" si="139"/>
        <v>-150883583723.59189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40"/>
        <v>-150883583723.59189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-628681598.8482995</v>
      </c>
      <c r="L2927" s="444">
        <f t="shared" ca="1" si="139"/>
        <v>-151512265322.44019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40"/>
        <v>-151512265322.44019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-631301105.51016748</v>
      </c>
      <c r="L2928" s="444">
        <f t="shared" ca="1" si="139"/>
        <v>-152143566427.95035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40"/>
        <v>-152143566427.95035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-633931526.78312647</v>
      </c>
      <c r="L2929" s="444">
        <f t="shared" ca="1" si="139"/>
        <v>-152777497954.73346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40"/>
        <v>-152777497954.73346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-636572908.1447227</v>
      </c>
      <c r="L2930" s="444">
        <f t="shared" ca="1" si="139"/>
        <v>-153414070862.87817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40"/>
        <v>-153414070862.87817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-639225295.26199234</v>
      </c>
      <c r="L2931" s="444">
        <f t="shared" ca="1" si="139"/>
        <v>-154053296158.14017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40"/>
        <v>-154053296158.14017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-641888733.99225068</v>
      </c>
      <c r="L2932" s="444">
        <f t="shared" ca="1" si="139"/>
        <v>-154695184892.13242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40"/>
        <v>-154695184892.13242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-644563270.38388503</v>
      </c>
      <c r="L2933" s="444">
        <f t="shared" ca="1" si="139"/>
        <v>-155339748162.5163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40"/>
        <v>-155339748162.5163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-647248950.6771512</v>
      </c>
      <c r="L2934" s="444">
        <f t="shared" ca="1" si="139"/>
        <v>-155986997113.19345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40"/>
        <v>-155986997113.19345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-649945821.30497265</v>
      </c>
      <c r="L2935" s="444">
        <f t="shared" ca="1" si="139"/>
        <v>-156636942934.49841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40"/>
        <v>-156636942934.49841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-652653928.8937434</v>
      </c>
      <c r="L2936" s="444">
        <f t="shared" ca="1" si="139"/>
        <v>-157289596863.39215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40"/>
        <v>-157289596863.39215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-655373320.26413393</v>
      </c>
      <c r="L2937" s="444">
        <f t="shared" ca="1" si="139"/>
        <v>-157944970183.65628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40"/>
        <v>-157944970183.65628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-658104042.43190122</v>
      </c>
      <c r="L2938" s="444">
        <f t="shared" ca="1" si="139"/>
        <v>-158603074226.0882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40"/>
        <v>-158603074226.0882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-660846142.60870075</v>
      </c>
      <c r="L2939" s="444">
        <f t="shared" ca="1" si="139"/>
        <v>-159263920368.6969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40"/>
        <v>-159263920368.6969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-663599668.20290375</v>
      </c>
      <c r="L2940" s="444">
        <f t="shared" ca="1" si="139"/>
        <v>-159927520036.89981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40"/>
        <v>-159927520036.89981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-666364666.82041585</v>
      </c>
      <c r="L2941" s="444">
        <f t="shared" ca="1" si="139"/>
        <v>-160593884703.72021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40"/>
        <v>-160593884703.72021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-669141186.2655009</v>
      </c>
      <c r="L2942" s="444">
        <f t="shared" ca="1" si="139"/>
        <v>-161263025889.98572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40"/>
        <v>-161263025889.98572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-671929274.54160714</v>
      </c>
      <c r="L2943" s="444">
        <f t="shared" ca="1" si="139"/>
        <v>-161934955164.52731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40"/>
        <v>-161934955164.52731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-674728979.85219717</v>
      </c>
      <c r="L2944" s="444">
        <f t="shared" ca="1" si="139"/>
        <v>-162609684144.37952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40"/>
        <v>-162609684144.37952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-677540350.60158134</v>
      </c>
      <c r="L2945" s="444">
        <f t="shared" ca="1" si="139"/>
        <v>-163287224494.98111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40"/>
        <v>-163287224494.98111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-680363435.39575458</v>
      </c>
      <c r="L2946" s="444">
        <f t="shared" ca="1" si="139"/>
        <v>-163967587930.37686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40"/>
        <v>-163967587930.37686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-683198283.04323697</v>
      </c>
      <c r="L2947" s="444">
        <f t="shared" ca="1" si="139"/>
        <v>-164650786213.4201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40"/>
        <v>-164650786213.4201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-686044942.55591714</v>
      </c>
      <c r="L2948" s="444">
        <f t="shared" ca="1" si="139"/>
        <v>-165336831155.97601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40"/>
        <v>-165336831155.97601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-688903463.14990008</v>
      </c>
      <c r="L2949" s="444">
        <f t="shared" ca="1" si="139"/>
        <v>-166025734619.12592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40"/>
        <v>-166025734619.12592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-691773894.24635792</v>
      </c>
      <c r="L2950" s="444">
        <f t="shared" ca="1" si="139"/>
        <v>-166717508513.37228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40"/>
        <v>-166717508513.37228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-694656285.47238445</v>
      </c>
      <c r="L2951" s="444">
        <f t="shared" ca="1" si="139"/>
        <v>-167412164798.84467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40"/>
        <v>-167412164798.84467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-697550686.66185272</v>
      </c>
      <c r="L2952" s="444">
        <f t="shared" ca="1" si="139"/>
        <v>-168109715485.50653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40"/>
        <v>-168109715485.50653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-700457147.85627723</v>
      </c>
      <c r="L2953" s="444">
        <f t="shared" ca="1" si="139"/>
        <v>-168810172633.36279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40"/>
        <v>-168810172633.36279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-703375719.30567825</v>
      </c>
      <c r="L2954" s="444">
        <f t="shared" ca="1" si="139"/>
        <v>-169513548352.66846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40"/>
        <v>-169513548352.66846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-706306451.4694519</v>
      </c>
      <c r="L2955" s="444">
        <f t="shared" ca="1" si="139"/>
        <v>-170219854804.13791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40"/>
        <v>-170219854804.13791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-709249395.01724124</v>
      </c>
      <c r="L2956" s="444">
        <f t="shared" ca="1" si="139"/>
        <v>-170929104199.15515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40"/>
        <v>-170929104199.15515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-712204600.82981312</v>
      </c>
      <c r="L2957" s="444">
        <f t="shared" ca="1" si="139"/>
        <v>-171641308799.98495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40"/>
        <v>-171641308799.98495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-715172119.9999373</v>
      </c>
      <c r="L2958" s="444">
        <f t="shared" ca="1" si="139"/>
        <v>-172356480919.98489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40"/>
        <v>-172356480919.98489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-718152003.83327043</v>
      </c>
      <c r="L2959" s="444">
        <f t="shared" ca="1" si="139"/>
        <v>-173074632923.81818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40"/>
        <v>-173074632923.81818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-721144303.84924245</v>
      </c>
      <c r="L2960" s="444">
        <f t="shared" ca="1" si="139"/>
        <v>-173795777227.66742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40"/>
        <v>-173795777227.66742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-724149071.78194761</v>
      </c>
      <c r="L2961" s="444">
        <f t="shared" ca="1" si="139"/>
        <v>-174519926299.44937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40"/>
        <v>-174519926299.44937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-727166359.58103907</v>
      </c>
      <c r="L2962" s="444">
        <f t="shared" ca="1" si="139"/>
        <v>-175247092659.0304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40"/>
        <v>-175247092659.0304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-730196219.41262662</v>
      </c>
      <c r="L2963" s="444">
        <f t="shared" ca="1" si="139"/>
        <v>-175977288878.44302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40"/>
        <v>-175977288878.44302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-733238703.66017926</v>
      </c>
      <c r="L2964" s="444">
        <f t="shared" ca="1" si="139"/>
        <v>-176710527582.10321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40"/>
        <v>-176710527582.10321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-736293864.92543006</v>
      </c>
      <c r="L2965" s="444">
        <f t="shared" ca="1" si="139"/>
        <v>-177446821447.02863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40"/>
        <v>-177446821447.02863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-739361756.02928591</v>
      </c>
      <c r="L2966" s="444">
        <f t="shared" ca="1" si="139"/>
        <v>-178186183203.05792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40"/>
        <v>-178186183203.05792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-742442430.01274133</v>
      </c>
      <c r="L2967" s="444">
        <f t="shared" ca="1" si="139"/>
        <v>-178928625633.07068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40"/>
        <v>-178928625633.07068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-745535940.13779449</v>
      </c>
      <c r="L2968" s="444">
        <f t="shared" ca="1" si="139"/>
        <v>-179674161573.20847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40"/>
        <v>-179674161573.20847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-748642339.88836861</v>
      </c>
      <c r="L2969" s="444">
        <f t="shared" ca="1" si="139"/>
        <v>-180422803913.09683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40"/>
        <v>-180422803913.09683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-751761682.97123682</v>
      </c>
      <c r="L2970" s="444">
        <f t="shared" ca="1" si="139"/>
        <v>-181174565596.06805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40"/>
        <v>-181174565596.06805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-754894023.3169502</v>
      </c>
      <c r="L2971" s="444">
        <f t="shared" ca="1" si="139"/>
        <v>-181929459619.38501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40"/>
        <v>-181929459619.38501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-758039415.08077085</v>
      </c>
      <c r="L2972" s="444">
        <f t="shared" ca="1" si="139"/>
        <v>-182687499034.46579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40"/>
        <v>-182687499034.46579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-761197912.6436075</v>
      </c>
      <c r="L2973" s="444">
        <f t="shared" ca="1" si="139"/>
        <v>-183448696947.10941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40"/>
        <v>-183448696947.10941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-764369570.61295581</v>
      </c>
      <c r="L2974" s="444">
        <f t="shared" ca="1" si="139"/>
        <v>-184213066517.72235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40"/>
        <v>-184213066517.72235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-767554443.82384312</v>
      </c>
      <c r="L2975" s="444">
        <f t="shared" ca="1" si="139"/>
        <v>-184980620961.5462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40"/>
        <v>-184980620961.5462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-770752587.3397758</v>
      </c>
      <c r="L2976" s="444">
        <f t="shared" ca="1" si="139"/>
        <v>-185751373548.88599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40"/>
        <v>-185751373548.88599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-773964056.4536916</v>
      </c>
      <c r="L2977" s="444">
        <f t="shared" ca="1" si="139"/>
        <v>-186525337605.33969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40"/>
        <v>-186525337605.33969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-777188906.68891537</v>
      </c>
      <c r="L2978" s="444">
        <f t="shared" ca="1" si="139"/>
        <v>-187302526512.02859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40"/>
        <v>-187302526512.02859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-780427193.80011916</v>
      </c>
      <c r="L2979" s="444">
        <f t="shared" ca="1" si="139"/>
        <v>-188082953705.8287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40"/>
        <v>-188082953705.8287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-783678973.77428627</v>
      </c>
      <c r="L2980" s="444">
        <f t="shared" ca="1" si="139"/>
        <v>-188866632679.603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40"/>
        <v>-188866632679.603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-786944302.83167911</v>
      </c>
      <c r="L2981" s="444">
        <f t="shared" ca="1" si="139"/>
        <v>-189653576982.43466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40"/>
        <v>-189653576982.43466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-790223237.4268111</v>
      </c>
      <c r="L2982" s="444">
        <f t="shared" ca="1" si="139"/>
        <v>-190443800219.86148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40"/>
        <v>-190443800219.86148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-793515834.24942279</v>
      </c>
      <c r="L2983" s="444">
        <f t="shared" ca="1" si="139"/>
        <v>-191237316054.1109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40"/>
        <v>-191237316054.1109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-796822150.22546208</v>
      </c>
      <c r="L2984" s="444">
        <f t="shared" ca="1" si="139"/>
        <v>-192034138204.33636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40"/>
        <v>-192034138204.33636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-800142242.51806819</v>
      </c>
      <c r="L2985" s="444">
        <f t="shared" ca="1" si="139"/>
        <v>-192834280446.85443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40"/>
        <v>-192834280446.85443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-803476168.52856016</v>
      </c>
      <c r="L2986" s="444">
        <f t="shared" ca="1" si="139"/>
        <v>-193637756615.383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40"/>
        <v>-193637756615.383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-806823985.89742911</v>
      </c>
      <c r="L2987" s="444">
        <f t="shared" ca="1" si="139"/>
        <v>-194444580601.28043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40"/>
        <v>-194444580601.28043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-810185752.50533509</v>
      </c>
      <c r="L2988" s="444">
        <f t="shared" ca="1" si="139"/>
        <v>-195254766353.78577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40"/>
        <v>-195254766353.78577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-813561526.47410738</v>
      </c>
      <c r="L2989" s="444">
        <f t="shared" ca="1" si="139"/>
        <v>-196068327880.25989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40"/>
        <v>-196068327880.25989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-816951366.16774952</v>
      </c>
      <c r="L2990" s="444">
        <f t="shared" ca="1" si="139"/>
        <v>-196885279246.42764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40"/>
        <v>-196885279246.42764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-820355330.19344854</v>
      </c>
      <c r="L2991" s="444">
        <f t="shared" ca="1" si="139"/>
        <v>-197705634576.62109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40"/>
        <v>-197705634576.62109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-823773477.40258789</v>
      </c>
      <c r="L2992" s="444">
        <f t="shared" ca="1" si="139"/>
        <v>-198529408054.02368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40"/>
        <v>-198529408054.02368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-827205866.89176536</v>
      </c>
      <c r="L2993" s="444">
        <f t="shared" ca="1" si="139"/>
        <v>-199356613920.91544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40"/>
        <v>-199356613920.91544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-830652558.00381434</v>
      </c>
      <c r="L2994" s="444">
        <f t="shared" ca="1" si="139"/>
        <v>-200187266478.91925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40"/>
        <v>-200187266478.91925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-834113610.32883024</v>
      </c>
      <c r="L2995" s="444">
        <f t="shared" ca="1" si="139"/>
        <v>-201021380089.24808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40"/>
        <v>-201021380089.24808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-837589083.70520031</v>
      </c>
      <c r="L2996" s="444">
        <f t="shared" ca="1" si="139"/>
        <v>-201858969172.95328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40"/>
        <v>-201858969172.95328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-841079038.22063863</v>
      </c>
      <c r="L2997" s="444">
        <f t="shared" ca="1" si="139"/>
        <v>-202700048211.17392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40"/>
        <v>-202700048211.17392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-844583534.21322465</v>
      </c>
      <c r="L2998" s="444">
        <f t="shared" ca="1" si="139"/>
        <v>-203544631745.38715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40"/>
        <v>-203544631745.38715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-848102632.27244639</v>
      </c>
      <c r="L2999" s="444">
        <f t="shared" ca="1" si="139"/>
        <v>-204392734377.65961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40"/>
        <v>-204392734377.65961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-851636393.24024832</v>
      </c>
      <c r="L3000" s="444">
        <f t="shared" ca="1" si="139"/>
        <v>-205244370770.89984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40"/>
        <v>-205244370770.89984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-855184878.21208262</v>
      </c>
      <c r="L3001" s="444">
        <f t="shared" ca="1" si="139"/>
        <v>-206099555649.11194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40"/>
        <v>-206099555649.11194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-858748148.53796637</v>
      </c>
      <c r="L3002" s="444">
        <f t="shared" ca="1" si="139"/>
        <v>-206958303797.6499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40"/>
        <v>-206958303797.6499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-862326265.82354128</v>
      </c>
      <c r="L3003" s="444">
        <f t="shared" ca="1" si="139"/>
        <v>-207820630063.47345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40"/>
        <v>-207820630063.47345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-865919291.93113935</v>
      </c>
      <c r="L3004" s="444">
        <f t="shared" ca="1" si="139"/>
        <v>-208686549355.4046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40"/>
        <v>-208686549355.4046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-869527288.98085248</v>
      </c>
      <c r="L3005" s="444">
        <f t="shared" ca="1" si="139"/>
        <v>-209556076644.38547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40"/>
        <v>-209556076644.38547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-873150319.35160613</v>
      </c>
      <c r="L3006" s="444">
        <f t="shared" ca="1" si="139"/>
        <v>-210429226963.73706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40"/>
        <v>-210429226963.73706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-876788445.68223774</v>
      </c>
      <c r="L3007" s="444">
        <f t="shared" ca="1" si="139"/>
        <v>-211306015409.41931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40"/>
        <v>-211306015409.41931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-880441730.87258041</v>
      </c>
      <c r="L3008" s="444">
        <f t="shared" ca="1" si="139"/>
        <v>-212186457140.2919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40"/>
        <v>-212186457140.2919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-884110238.08454955</v>
      </c>
      <c r="L3009" s="444">
        <f t="shared" ca="1" si="139"/>
        <v>-213070567378.37646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40"/>
        <v>-213070567378.37646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-887794030.74323523</v>
      </c>
      <c r="L3010" s="444">
        <f t="shared" ca="1" si="139"/>
        <v>-213958361409.11969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40"/>
        <v>-213958361409.11969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-891493172.53799868</v>
      </c>
      <c r="L3011" s="444">
        <f t="shared" ca="1" si="139"/>
        <v>-214849854581.65768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40"/>
        <v>-214849854581.65768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-895207727.42357385</v>
      </c>
      <c r="L3012" s="444">
        <f t="shared" ca="1" si="139"/>
        <v>-215745062309.08127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40"/>
        <v>-215745062309.08127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-898937759.62117183</v>
      </c>
      <c r="L3013" s="444">
        <f t="shared" ca="1" si="139"/>
        <v>-216644000068.70245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40"/>
        <v>-216644000068.70245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-902683333.6195935</v>
      </c>
      <c r="L3014" s="444">
        <f t="shared" ca="1" si="139"/>
        <v>-217546683402.32205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40"/>
        <v>-217546683402.32205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-906444514.17634189</v>
      </c>
      <c r="L3015" s="444">
        <f t="shared" ca="1" si="139"/>
        <v>-218453127916.49838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40"/>
        <v>-218453127916.49838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-910221366.31874323</v>
      </c>
      <c r="L3016" s="444">
        <f t="shared" ca="1" si="139"/>
        <v>-219363349282.81714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40"/>
        <v>-219363349282.81714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-914013955.34507143</v>
      </c>
      <c r="L3017" s="444">
        <f t="shared" ca="1" si="139"/>
        <v>-220277363238.1622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40"/>
        <v>-220277363238.1622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-917822346.82567585</v>
      </c>
      <c r="L3018" s="444">
        <f t="shared" ca="1" si="139"/>
        <v>-221195185584.98788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40"/>
        <v>-221195185584.98788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-921646606.6041162</v>
      </c>
      <c r="L3019" s="444">
        <f t="shared" ca="1" si="139"/>
        <v>-222116832191.59201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40"/>
        <v>-222116832191.59201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-925486800.79830003</v>
      </c>
      <c r="L3020" s="444">
        <f t="shared" ca="1" si="139"/>
        <v>-223042318992.39032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40"/>
        <v>-223042318992.39032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-929342995.80162632</v>
      </c>
      <c r="L3021" s="444">
        <f t="shared" ca="1" si="139"/>
        <v>-223971661988.19196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40"/>
        <v>-223971661988.19196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-933215258.28413296</v>
      </c>
      <c r="L3022" s="444">
        <f t="shared" ca="1" si="139"/>
        <v>-224904877246.47607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40"/>
        <v>-224904877246.47607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-937103655.19365025</v>
      </c>
      <c r="L3023" s="444">
        <f t="shared" ca="1" si="139"/>
        <v>-225841980901.66974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40"/>
        <v>-225841980901.66974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-941008253.75695741</v>
      </c>
      <c r="L3024" s="444">
        <f t="shared" ca="1" si="139"/>
        <v>-226782989155.4267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40"/>
        <v>-226782989155.4267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-944929121.48094451</v>
      </c>
      <c r="L3025" s="444">
        <f t="shared" ca="1" si="139"/>
        <v>-227727918276.90765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40"/>
        <v>-227727918276.90765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-948866326.15378189</v>
      </c>
      <c r="L3026" s="444">
        <f t="shared" ca="1" si="139"/>
        <v>-228676784603.06143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40"/>
        <v>-228676784603.06143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-952819935.84608924</v>
      </c>
      <c r="L3027" s="444">
        <f t="shared" ca="1" si="139"/>
        <v>-229629604538.90753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40"/>
        <v>-229629604538.90753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-956790018.91211462</v>
      </c>
      <c r="L3028" s="444">
        <f t="shared" ca="1" si="139"/>
        <v>-230586394557.81964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40"/>
        <v>-230586394557.81964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-960776643.99091506</v>
      </c>
      <c r="L3029" s="444">
        <f t="shared" ca="1" si="139"/>
        <v>-231547171201.81055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40"/>
        <v>-231547171201.81055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-964779880.00754392</v>
      </c>
      <c r="L3030" s="444">
        <f t="shared" ca="1" si="139"/>
        <v>-232511951081.81808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40"/>
        <v>-232511951081.81808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-968799796.17424214</v>
      </c>
      <c r="L3031" s="444">
        <f t="shared" ca="1" si="139"/>
        <v>-233480750877.99234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40"/>
        <v>-233480750877.99234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-972836461.99163485</v>
      </c>
      <c r="L3032" s="444">
        <f t="shared" ca="1" si="139"/>
        <v>-234453587339.98398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40"/>
        <v>-234453587339.98398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-976889947.24993324</v>
      </c>
      <c r="L3033" s="444">
        <f t="shared" ca="1" si="139"/>
        <v>-235430477287.23392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40"/>
        <v>-235430477287.23392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-980960322.03014123</v>
      </c>
      <c r="L3034" s="444">
        <f t="shared" ca="1" si="139"/>
        <v>-236411437609.26407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40"/>
        <v>-236411437609.26407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-985047656.70526695</v>
      </c>
      <c r="L3035" s="444">
        <f t="shared" ca="1" si="139"/>
        <v>-237396485265.96933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40"/>
        <v>-237396485265.96933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-989152021.94153881</v>
      </c>
      <c r="L3036" s="444">
        <f t="shared" ca="1" si="139"/>
        <v>-238385637287.91086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40"/>
        <v>-238385637287.91086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-993273488.69962847</v>
      </c>
      <c r="L3037" s="444">
        <f t="shared" ca="1" si="139"/>
        <v>-239378910776.61047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40"/>
        <v>-239378910776.61047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-997412128.23587692</v>
      </c>
      <c r="L3038" s="444">
        <f t="shared" ca="1" si="139"/>
        <v>-240376322904.84634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40"/>
        <v>-240376322904.84634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-1001568012.1035265</v>
      </c>
      <c r="L3039" s="444">
        <f t="shared" ca="1" si="139"/>
        <v>-241377890916.94986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40"/>
        <v>-241377890916.94986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-1005741212.1539577</v>
      </c>
      <c r="L3040" s="444">
        <f t="shared" ca="1" si="139"/>
        <v>-242383632129.10382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40"/>
        <v>-242383632129.10382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-1009931800.5379325</v>
      </c>
      <c r="L3041" s="444">
        <f t="shared" ca="1" si="139"/>
        <v>-243393563929.64175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40"/>
        <v>-243393563929.64175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-1014139849.7068408</v>
      </c>
      <c r="L3042" s="444">
        <f t="shared" ca="1" si="139"/>
        <v>-244407703779.3486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40"/>
        <v>-244407703779.3486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-1018365432.4139526</v>
      </c>
      <c r="L3043" s="444">
        <f t="shared" ca="1" si="139"/>
        <v>-245426069211.76254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40"/>
        <v>-245426069211.76254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-1022608621.7156773</v>
      </c>
      <c r="L3044" s="444">
        <f t="shared" ca="1" si="139"/>
        <v>-246448677833.47821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40"/>
        <v>-246448677833.47821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-1026869490.9728259</v>
      </c>
      <c r="L3045" s="444">
        <f t="shared" ca="1" si="139"/>
        <v>-247475547324.45105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40"/>
        <v>-247475547324.45105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-1031148113.8518795</v>
      </c>
      <c r="L3046" s="444">
        <f t="shared" ca="1" si="139"/>
        <v>-248506695438.30292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40"/>
        <v>-248506695438.30292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-1035444564.3262621</v>
      </c>
      <c r="L3047" s="444">
        <f t="shared" ca="1" si="139"/>
        <v>-249542140002.62918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40"/>
        <v>-249542140002.62918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-1039758916.6776216</v>
      </c>
      <c r="L3048" s="444">
        <f t="shared" ca="1" si="139"/>
        <v>-250581898919.30679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40"/>
        <v>-250581898919.30679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-1044091245.4971118</v>
      </c>
      <c r="L3049" s="444">
        <f t="shared" ca="1" si="139"/>
        <v>-251625990164.80389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40"/>
        <v>-251625990164.80389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-1048441625.6866831</v>
      </c>
      <c r="L3050" s="444">
        <f t="shared" ca="1" si="139"/>
        <v>-252674431790.49057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40"/>
        <v>-252674431790.49057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-1052810132.4603773</v>
      </c>
      <c r="L3051" s="444">
        <f t="shared" ca="1" si="139"/>
        <v>-253727241922.95096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40"/>
        <v>-253727241922.95096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-1057196841.3456291</v>
      </c>
      <c r="L3052" s="444">
        <f t="shared" ca="1" si="139"/>
        <v>-254784438764.2966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40"/>
        <v>-254784438764.2966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-1061601828.1845691</v>
      </c>
      <c r="L3053" s="444">
        <f t="shared" ca="1" si="139"/>
        <v>-255846040592.48117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40"/>
        <v>-255846040592.48117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-1066025169.1353382</v>
      </c>
      <c r="L3054" s="444">
        <f t="shared" ca="1" si="139"/>
        <v>-256912065761.61652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40"/>
        <v>-256912065761.61652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-1070466940.6734023</v>
      </c>
      <c r="L3055" s="444">
        <f t="shared" ca="1" si="139"/>
        <v>-257982532702.28992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40"/>
        <v>-257982532702.28992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-1074927219.5928745</v>
      </c>
      <c r="L3056" s="444">
        <f t="shared" ca="1" si="139"/>
        <v>-259057459921.88278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40"/>
        <v>-259057459921.88278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-1079406083.0078449</v>
      </c>
      <c r="L3057" s="444">
        <f t="shared" ca="1" si="139"/>
        <v>-260136866004.89063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40"/>
        <v>-260136866004.89063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-1083903608.3537109</v>
      </c>
      <c r="L3058" s="444">
        <f t="shared" ca="1" si="139"/>
        <v>-261220769613.24432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40"/>
        <v>-261220769613.24432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-1088419873.3885181</v>
      </c>
      <c r="L3059" s="444">
        <f t="shared" ca="1" si="139"/>
        <v>-262309189486.63284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40"/>
        <v>-262309189486.63284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-1092954956.1943035</v>
      </c>
      <c r="L3060" s="444">
        <f t="shared" ca="1" si="139"/>
        <v>-263402144442.82715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40"/>
        <v>-263402144442.82715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-1097508935.1784463</v>
      </c>
      <c r="L3061" s="444">
        <f t="shared" ca="1" si="139"/>
        <v>-264499653378.00558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40"/>
        <v>-264499653378.00558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-1102081889.0750232</v>
      </c>
      <c r="L3062" s="444">
        <f t="shared" ca="1" si="139"/>
        <v>-265601735267.0806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40"/>
        <v>-265601735267.0806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-1106673896.9461691</v>
      </c>
      <c r="L3063" s="444">
        <f t="shared" ca="1" si="139"/>
        <v>-266708409164.02676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40"/>
        <v>-266708409164.02676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-1111285038.183445</v>
      </c>
      <c r="L3064" s="444">
        <f t="shared" ca="1" si="139"/>
        <v>-267819694202.21021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40"/>
        <v>-267819694202.21021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-1115915392.5092092</v>
      </c>
      <c r="L3065" s="444">
        <f t="shared" ca="1" si="139"/>
        <v>-268935609594.71942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40"/>
        <v>-268935609594.71942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-1120565039.9779975</v>
      </c>
      <c r="L3066" s="444">
        <f t="shared" ca="1" si="139"/>
        <v>-270056174634.69742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40"/>
        <v>-270056174634.69742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-1125234060.977906</v>
      </c>
      <c r="L3067" s="444">
        <f t="shared" ca="1" si="139"/>
        <v>-271181408695.67532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40"/>
        <v>-271181408695.67532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-1129922536.2319806</v>
      </c>
      <c r="L3068" s="444">
        <f t="shared" ref="L3068:L3322" ca="1" si="144">I3068-J3068+K3068</f>
        <v>-272311331231.90732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45">L3068</f>
        <v>-272311331231.90732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-1134630546.799614</v>
      </c>
      <c r="L3069" s="444">
        <f t="shared" ca="1" si="144"/>
        <v>-273445961778.70694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45"/>
        <v>-273445961778.70694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-1139358174.0779455</v>
      </c>
      <c r="L3070" s="444">
        <f t="shared" ca="1" si="144"/>
        <v>-274585319952.78488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45"/>
        <v>-274585319952.78488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-1144105499.8032703</v>
      </c>
      <c r="L3071" s="444">
        <f t="shared" ca="1" si="144"/>
        <v>-275729425452.58813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45"/>
        <v>-275729425452.58813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-1148872606.0524507</v>
      </c>
      <c r="L3072" s="444">
        <f t="shared" ca="1" si="144"/>
        <v>-276878298058.64056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45"/>
        <v>-276878298058.64056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-1153659575.2443357</v>
      </c>
      <c r="L3073" s="444">
        <f t="shared" ca="1" si="144"/>
        <v>-278031957633.88489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45"/>
        <v>-278031957633.88489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-1158466490.141187</v>
      </c>
      <c r="L3074" s="444">
        <f t="shared" ca="1" si="144"/>
        <v>-279190424124.02606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45"/>
        <v>-279190424124.02606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-1163293433.8501086</v>
      </c>
      <c r="L3075" s="444">
        <f t="shared" ca="1" si="144"/>
        <v>-280353717557.87616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45"/>
        <v>-280353717557.87616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-1168140489.8244839</v>
      </c>
      <c r="L3076" s="444">
        <f t="shared" ca="1" si="144"/>
        <v>-281521858047.70062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45"/>
        <v>-281521858047.70062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-1173007741.8654191</v>
      </c>
      <c r="L3077" s="444">
        <f t="shared" ca="1" si="144"/>
        <v>-282694865789.56604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45"/>
        <v>-282694865789.56604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-1177895274.1231918</v>
      </c>
      <c r="L3078" s="444">
        <f t="shared" ca="1" si="144"/>
        <v>-283872761063.68921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45"/>
        <v>-283872761063.68921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-1182803171.0987051</v>
      </c>
      <c r="L3079" s="444">
        <f t="shared" ca="1" si="144"/>
        <v>-285055564234.7879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45"/>
        <v>-285055564234.7879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-1187731517.6449497</v>
      </c>
      <c r="L3080" s="444">
        <f t="shared" ca="1" si="144"/>
        <v>-286243295752.43286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45"/>
        <v>-286243295752.43286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-1192680398.9684703</v>
      </c>
      <c r="L3081" s="444">
        <f t="shared" ca="1" si="144"/>
        <v>-287435976151.40131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45"/>
        <v>-287435976151.40131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-1197649900.6308389</v>
      </c>
      <c r="L3082" s="444">
        <f t="shared" ca="1" si="144"/>
        <v>-288633626052.03217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45"/>
        <v>-288633626052.03217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-1202640108.5501339</v>
      </c>
      <c r="L3083" s="444">
        <f t="shared" ca="1" si="144"/>
        <v>-289836266160.58228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45"/>
        <v>-289836266160.58228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-1207651109.0024261</v>
      </c>
      <c r="L3084" s="444">
        <f t="shared" ca="1" si="144"/>
        <v>-291043917269.58472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45"/>
        <v>-291043917269.58472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-1212682988.6232696</v>
      </c>
      <c r="L3085" s="444">
        <f t="shared" ca="1" si="144"/>
        <v>-292256600258.20801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45"/>
        <v>-292256600258.20801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-1217735834.4092</v>
      </c>
      <c r="L3086" s="444">
        <f t="shared" ca="1" si="144"/>
        <v>-293474336092.61719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45"/>
        <v>-293474336092.61719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-1222809733.7192383</v>
      </c>
      <c r="L3087" s="444">
        <f t="shared" ca="1" si="144"/>
        <v>-294697145826.33643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45"/>
        <v>-294697145826.33643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-1227904774.2764018</v>
      </c>
      <c r="L3088" s="444">
        <f t="shared" ca="1" si="144"/>
        <v>-295925050600.61285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45"/>
        <v>-295925050600.61285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-1233021044.1692202</v>
      </c>
      <c r="L3089" s="444">
        <f t="shared" ca="1" si="144"/>
        <v>-297158071644.7821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45"/>
        <v>-297158071644.7821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-1238158631.8532588</v>
      </c>
      <c r="L3090" s="444">
        <f t="shared" ca="1" si="144"/>
        <v>-298396230276.63538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45"/>
        <v>-298396230276.63538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-1243317626.1526475</v>
      </c>
      <c r="L3091" s="444">
        <f t="shared" ca="1" si="144"/>
        <v>-299639547902.78802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45"/>
        <v>-299639547902.78802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-1248498116.2616167</v>
      </c>
      <c r="L3092" s="444">
        <f t="shared" ca="1" si="144"/>
        <v>-300888046019.04962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45"/>
        <v>-300888046019.04962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-1253700191.7460401</v>
      </c>
      <c r="L3093" s="444">
        <f t="shared" ca="1" si="144"/>
        <v>-302141746210.79565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45"/>
        <v>-302141746210.79565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-1258923942.544982</v>
      </c>
      <c r="L3094" s="444">
        <f t="shared" ca="1" si="144"/>
        <v>-303400670153.34064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45"/>
        <v>-303400670153.34064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-1264169458.9722526</v>
      </c>
      <c r="L3095" s="444">
        <f t="shared" ca="1" si="144"/>
        <v>-304664839612.31287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45"/>
        <v>-304664839612.31287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-1269436831.7179704</v>
      </c>
      <c r="L3096" s="444">
        <f t="shared" ca="1" si="144"/>
        <v>-305934276444.03082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45"/>
        <v>-305934276444.03082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-1274726151.8501284</v>
      </c>
      <c r="L3097" s="444">
        <f t="shared" ca="1" si="144"/>
        <v>-307209002595.88098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45"/>
        <v>-307209002595.88098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-1280037510.8161707</v>
      </c>
      <c r="L3098" s="444">
        <f t="shared" ca="1" si="144"/>
        <v>-308489040106.69714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45"/>
        <v>-308489040106.69714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-1285371000.4445715</v>
      </c>
      <c r="L3099" s="444">
        <f t="shared" ca="1" si="144"/>
        <v>-309774411107.14172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45"/>
        <v>-309774411107.14172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-1290726712.9464238</v>
      </c>
      <c r="L3100" s="444">
        <f t="shared" ca="1" si="144"/>
        <v>-311065137820.08813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45"/>
        <v>-311065137820.08813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-1296104740.9170339</v>
      </c>
      <c r="L3101" s="444">
        <f t="shared" ca="1" si="144"/>
        <v>-312361242561.00519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45"/>
        <v>-312361242561.00519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-1301505177.3375216</v>
      </c>
      <c r="L3102" s="444">
        <f t="shared" ca="1" si="144"/>
        <v>-313662747738.34271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45"/>
        <v>-313662747738.34271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-1306928115.5764279</v>
      </c>
      <c r="L3103" s="444">
        <f t="shared" ca="1" si="144"/>
        <v>-314969675853.91913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45"/>
        <v>-314969675853.91913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-1312373649.3913298</v>
      </c>
      <c r="L3104" s="444">
        <f t="shared" ca="1" si="144"/>
        <v>-316282049503.31049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45"/>
        <v>-316282049503.31049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-1317841872.9304605</v>
      </c>
      <c r="L3105" s="444">
        <f t="shared" ca="1" si="144"/>
        <v>-317599891376.24097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45"/>
        <v>-317599891376.24097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-1323332880.7343373</v>
      </c>
      <c r="L3106" s="444">
        <f t="shared" ca="1" si="144"/>
        <v>-318923224256.97528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45"/>
        <v>-318923224256.97528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-1328846767.737397</v>
      </c>
      <c r="L3107" s="444">
        <f t="shared" ca="1" si="144"/>
        <v>-320252071024.71271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45"/>
        <v>-320252071024.71271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-1334383629.2696362</v>
      </c>
      <c r="L3108" s="444">
        <f t="shared" ca="1" si="144"/>
        <v>-321586454653.98236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45"/>
        <v>-321586454653.98236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-1339943561.0582597</v>
      </c>
      <c r="L3109" s="444">
        <f t="shared" ca="1" si="144"/>
        <v>-322926398215.04065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45"/>
        <v>-322926398215.04065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-1345526659.229336</v>
      </c>
      <c r="L3110" s="444">
        <f t="shared" ca="1" si="144"/>
        <v>-324271924874.26996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45"/>
        <v>-324271924874.26996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-1351133020.3094583</v>
      </c>
      <c r="L3111" s="444">
        <f t="shared" ca="1" si="144"/>
        <v>-325623057894.57941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45"/>
        <v>-325623057894.57941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-1356762741.2274141</v>
      </c>
      <c r="L3112" s="444">
        <f t="shared" ca="1" si="144"/>
        <v>-326979820635.80682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45"/>
        <v>-326979820635.80682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-1362415919.3158617</v>
      </c>
      <c r="L3113" s="444">
        <f t="shared" ca="1" si="144"/>
        <v>-328342236555.12268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45"/>
        <v>-328342236555.12268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-1368092652.3130112</v>
      </c>
      <c r="L3114" s="444">
        <f t="shared" ca="1" si="144"/>
        <v>-329710329207.43567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45"/>
        <v>-329710329207.43567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-1373793038.3643153</v>
      </c>
      <c r="L3115" s="444">
        <f t="shared" ca="1" si="144"/>
        <v>-331084122245.79999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45"/>
        <v>-331084122245.79999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-1379517176.0241666</v>
      </c>
      <c r="L3116" s="444">
        <f t="shared" ca="1" si="144"/>
        <v>-332463639421.82416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45"/>
        <v>-332463639421.82416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-1385265164.2576005</v>
      </c>
      <c r="L3117" s="444">
        <f t="shared" ca="1" si="144"/>
        <v>-333848904586.08179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45"/>
        <v>-333848904586.08179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-1391037102.4420075</v>
      </c>
      <c r="L3118" s="444">
        <f t="shared" ca="1" si="144"/>
        <v>-335239941688.5238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45"/>
        <v>-335239941688.5238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-1396833090.3688493</v>
      </c>
      <c r="L3119" s="444">
        <f t="shared" ca="1" si="144"/>
        <v>-336636774778.89264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45"/>
        <v>-336636774778.89264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-1402653228.2453859</v>
      </c>
      <c r="L3120" s="444">
        <f t="shared" ca="1" si="144"/>
        <v>-338039428007.138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45"/>
        <v>-338039428007.138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-1408497616.6964083</v>
      </c>
      <c r="L3121" s="444">
        <f t="shared" ca="1" si="144"/>
        <v>-339447925623.83441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45"/>
        <v>-339447925623.83441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-1414366356.7659767</v>
      </c>
      <c r="L3122" s="444">
        <f t="shared" ca="1" si="144"/>
        <v>-340862291980.6004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45"/>
        <v>-340862291980.6004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-1420259549.9191682</v>
      </c>
      <c r="L3123" s="444">
        <f t="shared" ca="1" si="144"/>
        <v>-342282551530.51959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45"/>
        <v>-342282551530.51959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-1426177298.0438316</v>
      </c>
      <c r="L3124" s="444">
        <f t="shared" ca="1" si="144"/>
        <v>-343708728828.56342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45"/>
        <v>-343708728828.56342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-1432119703.4523475</v>
      </c>
      <c r="L3125" s="444">
        <f t="shared" ca="1" si="144"/>
        <v>-345140848532.01575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45"/>
        <v>-345140848532.01575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-1438086868.883399</v>
      </c>
      <c r="L3126" s="444">
        <f t="shared" ca="1" si="144"/>
        <v>-346578935400.89917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45"/>
        <v>-346578935400.89917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-1444078897.5037465</v>
      </c>
      <c r="L3127" s="444">
        <f t="shared" ca="1" si="144"/>
        <v>-348023014298.40289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45"/>
        <v>-348023014298.40289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-1450095892.910012</v>
      </c>
      <c r="L3128" s="444">
        <f t="shared" ca="1" si="144"/>
        <v>-349473110191.31293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45"/>
        <v>-349473110191.31293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-1456137959.1304705</v>
      </c>
      <c r="L3129" s="444">
        <f t="shared" ca="1" si="144"/>
        <v>-350929248150.44342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45"/>
        <v>-350929248150.44342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-1462205200.6268475</v>
      </c>
      <c r="L3130" s="444">
        <f t="shared" ca="1" si="144"/>
        <v>-352391453351.07025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45"/>
        <v>-352391453351.07025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-1468297722.2961261</v>
      </c>
      <c r="L3131" s="444">
        <f t="shared" ca="1" si="144"/>
        <v>-353859751073.36639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45"/>
        <v>-353859751073.36639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-1474415629.4723599</v>
      </c>
      <c r="L3132" s="444">
        <f t="shared" ca="1" si="144"/>
        <v>-355334166702.83875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45"/>
        <v>-355334166702.83875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-1480559027.9284947</v>
      </c>
      <c r="L3133" s="444">
        <f t="shared" ca="1" si="144"/>
        <v>-356814725730.76721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45"/>
        <v>-356814725730.76721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-1486728023.8781967</v>
      </c>
      <c r="L3134" s="444">
        <f t="shared" ca="1" si="144"/>
        <v>-358301453754.64539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45"/>
        <v>-358301453754.64539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-1492922723.977689</v>
      </c>
      <c r="L3135" s="444">
        <f t="shared" ca="1" si="144"/>
        <v>-359794376478.62305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45"/>
        <v>-359794376478.62305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-1499143235.3275959</v>
      </c>
      <c r="L3136" s="444">
        <f t="shared" ca="1" si="144"/>
        <v>-361293519713.95062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45"/>
        <v>-361293519713.95062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-1505389665.4747941</v>
      </c>
      <c r="L3137" s="444">
        <f t="shared" ca="1" si="144"/>
        <v>-362798909379.42542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45"/>
        <v>-362798909379.42542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-1511662122.4142725</v>
      </c>
      <c r="L3138" s="444">
        <f t="shared" ca="1" si="144"/>
        <v>-364310571501.83966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45"/>
        <v>-364310571501.83966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-1517960714.5909986</v>
      </c>
      <c r="L3139" s="444">
        <f t="shared" ca="1" si="144"/>
        <v>-365828532216.43066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45"/>
        <v>-365828532216.43066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-1524285550.9017944</v>
      </c>
      <c r="L3140" s="444">
        <f t="shared" ca="1" si="144"/>
        <v>-367352817767.33246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45"/>
        <v>-367352817767.33246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-1530636740.6972187</v>
      </c>
      <c r="L3141" s="444">
        <f t="shared" ca="1" si="144"/>
        <v>-368883454508.02966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45"/>
        <v>-368883454508.02966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-1537014393.7834568</v>
      </c>
      <c r="L3142" s="444">
        <f t="shared" ca="1" si="144"/>
        <v>-370420468901.81311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45"/>
        <v>-370420468901.81311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-1543418620.4242213</v>
      </c>
      <c r="L3143" s="444">
        <f t="shared" ca="1" si="144"/>
        <v>-371963887522.2373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45"/>
        <v>-371963887522.2373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-1549849531.3426554</v>
      </c>
      <c r="L3144" s="444">
        <f t="shared" ca="1" si="144"/>
        <v>-373513737053.57996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45"/>
        <v>-373513737053.57996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-1556307237.7232499</v>
      </c>
      <c r="L3145" s="444">
        <f t="shared" ca="1" si="144"/>
        <v>-375070044291.30322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45"/>
        <v>-375070044291.30322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-1562791851.2137635</v>
      </c>
      <c r="L3146" s="444">
        <f t="shared" ca="1" si="144"/>
        <v>-376632836142.51697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45"/>
        <v>-376632836142.51697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-1569303483.9271541</v>
      </c>
      <c r="L3147" s="444">
        <f t="shared" ca="1" si="144"/>
        <v>-378202139626.44409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45"/>
        <v>-378202139626.44409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-1575842248.443517</v>
      </c>
      <c r="L3148" s="444">
        <f t="shared" ca="1" si="144"/>
        <v>-379777981874.88763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45"/>
        <v>-379777981874.88763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-1582408257.8120317</v>
      </c>
      <c r="L3149" s="444">
        <f t="shared" ca="1" si="144"/>
        <v>-381360390132.69965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45"/>
        <v>-381360390132.69965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-1589001625.5529151</v>
      </c>
      <c r="L3150" s="444">
        <f t="shared" ca="1" si="144"/>
        <v>-382949391758.25256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45"/>
        <v>-382949391758.25256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-1595622465.6593857</v>
      </c>
      <c r="L3151" s="444">
        <f t="shared" ca="1" si="144"/>
        <v>-384545014223.91193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45"/>
        <v>-384545014223.91193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-1602270892.599633</v>
      </c>
      <c r="L3152" s="444">
        <f t="shared" ca="1" si="144"/>
        <v>-386147285116.51154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45"/>
        <v>-386147285116.51154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-1608947021.3187981</v>
      </c>
      <c r="L3153" s="444">
        <f t="shared" ca="1" si="144"/>
        <v>-387756232137.83032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45"/>
        <v>-387756232137.83032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-1615650967.2409596</v>
      </c>
      <c r="L3154" s="444">
        <f t="shared" ca="1" si="144"/>
        <v>-389371883105.07129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45"/>
        <v>-389371883105.07129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-1622382846.2711303</v>
      </c>
      <c r="L3155" s="444">
        <f t="shared" ca="1" si="144"/>
        <v>-390994265951.34241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45"/>
        <v>-390994265951.34241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-1629142774.79726</v>
      </c>
      <c r="L3156" s="444">
        <f t="shared" ca="1" si="144"/>
        <v>-392623408726.13965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45"/>
        <v>-392623408726.13965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-1635930869.6922486</v>
      </c>
      <c r="L3157" s="444">
        <f t="shared" ca="1" si="144"/>
        <v>-394259339595.83191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45"/>
        <v>-394259339595.83191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-1642747248.3159664</v>
      </c>
      <c r="L3158" s="444">
        <f t="shared" ca="1" si="144"/>
        <v>-395902086844.14789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45"/>
        <v>-395902086844.14789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-1649592028.517283</v>
      </c>
      <c r="L3159" s="444">
        <f t="shared" ca="1" si="144"/>
        <v>-397551678872.66516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45"/>
        <v>-397551678872.66516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-1656465328.6361048</v>
      </c>
      <c r="L3160" s="444">
        <f t="shared" ca="1" si="144"/>
        <v>-399208144201.30127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45"/>
        <v>-399208144201.30127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-1663367267.5054219</v>
      </c>
      <c r="L3161" s="444">
        <f t="shared" ca="1" si="144"/>
        <v>-400871511468.8067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45"/>
        <v>-400871511468.8067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-1670297964.4533613</v>
      </c>
      <c r="L3162" s="444">
        <f t="shared" ca="1" si="144"/>
        <v>-402541809433.26007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45"/>
        <v>-402541809433.26007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-1677257539.3052502</v>
      </c>
      <c r="L3163" s="444">
        <f t="shared" ca="1" si="144"/>
        <v>-404219066972.56531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45"/>
        <v>-404219066972.56531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-1684246112.3856888</v>
      </c>
      <c r="L3164" s="444">
        <f t="shared" ca="1" si="144"/>
        <v>-405903313084.95099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45"/>
        <v>-405903313084.95099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-1691263804.5206292</v>
      </c>
      <c r="L3165" s="444">
        <f t="shared" ca="1" si="144"/>
        <v>-407594576889.47162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45"/>
        <v>-407594576889.47162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-1698310737.039465</v>
      </c>
      <c r="L3166" s="444">
        <f t="shared" ca="1" si="144"/>
        <v>-409292887626.51111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45"/>
        <v>-409292887626.51111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-1705387031.7771297</v>
      </c>
      <c r="L3167" s="444">
        <f t="shared" ca="1" si="144"/>
        <v>-410998274658.28821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45"/>
        <v>-410998274658.28821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-1712492811.076201</v>
      </c>
      <c r="L3168" s="444">
        <f t="shared" ca="1" si="144"/>
        <v>-412710767469.36438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45"/>
        <v>-412710767469.36438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-1719628197.7890182</v>
      </c>
      <c r="L3169" s="444">
        <f t="shared" ca="1" si="144"/>
        <v>-414430395667.15338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45"/>
        <v>-414430395667.15338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-1726793315.2798057</v>
      </c>
      <c r="L3170" s="444">
        <f t="shared" ca="1" si="144"/>
        <v>-416157188982.43317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45"/>
        <v>-416157188982.43317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-1733988287.4268048</v>
      </c>
      <c r="L3171" s="444">
        <f t="shared" ca="1" si="144"/>
        <v>-417891177269.85999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45"/>
        <v>-417891177269.85999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-1741213238.6244166</v>
      </c>
      <c r="L3172" s="444">
        <f t="shared" ca="1" si="144"/>
        <v>-419632390508.48438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45"/>
        <v>-419632390508.48438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-1748468293.7853515</v>
      </c>
      <c r="L3173" s="444">
        <f t="shared" ca="1" si="144"/>
        <v>-421380858802.26971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45"/>
        <v>-421380858802.26971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-1755753578.3427904</v>
      </c>
      <c r="L3174" s="444">
        <f t="shared" ca="1" si="144"/>
        <v>-423136612380.61249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45"/>
        <v>-423136612380.61249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-1763069218.252552</v>
      </c>
      <c r="L3175" s="444">
        <f t="shared" ca="1" si="144"/>
        <v>-424899681598.86505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45"/>
        <v>-424899681598.86505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-1770415339.995271</v>
      </c>
      <c r="L3176" s="444">
        <f t="shared" ca="1" si="144"/>
        <v>-426670096938.86035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45"/>
        <v>-426670096938.86035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-1777792070.5785847</v>
      </c>
      <c r="L3177" s="444">
        <f t="shared" ca="1" si="144"/>
        <v>-428447889009.43896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45"/>
        <v>-428447889009.43896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-1785199537.5393291</v>
      </c>
      <c r="L3178" s="444">
        <f t="shared" ca="1" si="144"/>
        <v>-430233088546.97827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45"/>
        <v>-430233088546.97827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-1792637868.9457426</v>
      </c>
      <c r="L3179" s="444">
        <f t="shared" ca="1" si="144"/>
        <v>-432025726415.92401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45"/>
        <v>-432025726415.92401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-1800107193.3996832</v>
      </c>
      <c r="L3180" s="444">
        <f t="shared" ca="1" si="144"/>
        <v>-433825833609.32367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45"/>
        <v>-433825833609.32367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-1807607640.0388486</v>
      </c>
      <c r="L3181" s="444">
        <f t="shared" ca="1" si="144"/>
        <v>-435633441249.36249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45"/>
        <v>-435633441249.36249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-1815139338.5390105</v>
      </c>
      <c r="L3182" s="444">
        <f t="shared" ca="1" si="144"/>
        <v>-437448580587.90149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45"/>
        <v>-437448580587.90149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-1822702419.1162562</v>
      </c>
      <c r="L3183" s="444">
        <f t="shared" ca="1" si="144"/>
        <v>-439271283007.01776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45"/>
        <v>-439271283007.01776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-1830297012.5292406</v>
      </c>
      <c r="L3184" s="444">
        <f t="shared" ca="1" si="144"/>
        <v>-441101580019.547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45"/>
        <v>-441101580019.547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-1837923250.0814455</v>
      </c>
      <c r="L3185" s="444">
        <f t="shared" ca="1" si="144"/>
        <v>-442939503269.62842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45"/>
        <v>-442939503269.62842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-1845581263.6234515</v>
      </c>
      <c r="L3186" s="444">
        <f t="shared" ca="1" si="144"/>
        <v>-444785084533.25189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45"/>
        <v>-444785084533.25189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-1853271185.5552161</v>
      </c>
      <c r="L3187" s="444">
        <f t="shared" ca="1" si="144"/>
        <v>-446638355718.80713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45"/>
        <v>-446638355718.80713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-1860993148.8283629</v>
      </c>
      <c r="L3188" s="444">
        <f t="shared" ca="1" si="144"/>
        <v>-448499348867.6355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45"/>
        <v>-448499348867.6355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-1868747286.9484813</v>
      </c>
      <c r="L3189" s="444">
        <f t="shared" ca="1" si="144"/>
        <v>-450368096154.58398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45"/>
        <v>-450368096154.58398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-1876533733.9774334</v>
      </c>
      <c r="L3190" s="444">
        <f t="shared" ca="1" si="144"/>
        <v>-452244629888.5614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45"/>
        <v>-452244629888.5614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-1884352624.5356722</v>
      </c>
      <c r="L3191" s="444">
        <f t="shared" ca="1" si="144"/>
        <v>-454128982513.09705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45"/>
        <v>-454128982513.09705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-1892204093.8045709</v>
      </c>
      <c r="L3192" s="444">
        <f t="shared" ca="1" si="144"/>
        <v>-456021186606.90161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45"/>
        <v>-456021186606.90161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-1900088277.5287566</v>
      </c>
      <c r="L3193" s="444">
        <f t="shared" ca="1" si="144"/>
        <v>-457921274884.43036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45"/>
        <v>-457921274884.43036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-1908005312.0184598</v>
      </c>
      <c r="L3194" s="444">
        <f t="shared" ca="1" si="144"/>
        <v>-459829280196.44879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45"/>
        <v>-459829280196.44879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-1915955334.1518698</v>
      </c>
      <c r="L3195" s="444">
        <f t="shared" ca="1" si="144"/>
        <v>-461745235530.60065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45"/>
        <v>-461745235530.60065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-1923938481.3775029</v>
      </c>
      <c r="L3196" s="444">
        <f t="shared" ca="1" si="144"/>
        <v>-463669174011.97815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45"/>
        <v>-463669174011.97815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-1931954891.7165754</v>
      </c>
      <c r="L3197" s="444">
        <f t="shared" ca="1" si="144"/>
        <v>-465601128903.6947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45"/>
        <v>-465601128903.6947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-1940004703.7653942</v>
      </c>
      <c r="L3198" s="444">
        <f t="shared" ca="1" si="144"/>
        <v>-467541133607.46008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45"/>
        <v>-467541133607.46008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-1948088056.6977501</v>
      </c>
      <c r="L3199" s="444">
        <f t="shared" ca="1" si="144"/>
        <v>-469489221664.15784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45"/>
        <v>-469489221664.15784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-1956205090.267324</v>
      </c>
      <c r="L3200" s="444">
        <f t="shared" ca="1" si="144"/>
        <v>-471445426754.42517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45"/>
        <v>-471445426754.42517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-1964355944.8101046</v>
      </c>
      <c r="L3201" s="444">
        <f t="shared" ca="1" si="144"/>
        <v>-473409782699.23529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45"/>
        <v>-473409782699.23529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-1972540761.2468138</v>
      </c>
      <c r="L3202" s="444">
        <f t="shared" ca="1" si="144"/>
        <v>-475382323460.48212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45"/>
        <v>-475382323460.48212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-1980759681.0853424</v>
      </c>
      <c r="L3203" s="444">
        <f t="shared" ca="1" si="144"/>
        <v>-477363083141.56744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45"/>
        <v>-477363083141.56744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-1989012846.4231977</v>
      </c>
      <c r="L3204" s="444">
        <f t="shared" ca="1" si="144"/>
        <v>-479352095987.99066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45"/>
        <v>-479352095987.99066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-1997300399.9499614</v>
      </c>
      <c r="L3205" s="444">
        <f t="shared" ca="1" si="144"/>
        <v>-481349396387.94061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45"/>
        <v>-481349396387.94061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-2005622484.9497526</v>
      </c>
      <c r="L3206" s="444">
        <f t="shared" ca="1" si="144"/>
        <v>-483355018872.89038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45"/>
        <v>-483355018872.89038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-2013979245.30371</v>
      </c>
      <c r="L3207" s="444">
        <f t="shared" ca="1" si="144"/>
        <v>-485368998118.19409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45"/>
        <v>-485368998118.19409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-2022370825.4924753</v>
      </c>
      <c r="L3208" s="444">
        <f t="shared" ca="1" si="144"/>
        <v>-487391368943.68658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45"/>
        <v>-487391368943.68658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-2030797370.5986938</v>
      </c>
      <c r="L3209" s="444">
        <f t="shared" ca="1" si="144"/>
        <v>-489422166314.28528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45"/>
        <v>-489422166314.28528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-2039259026.3095219</v>
      </c>
      <c r="L3210" s="444">
        <f t="shared" ca="1" si="144"/>
        <v>-491461425340.59479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45"/>
        <v>-491461425340.59479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-2047755938.9191451</v>
      </c>
      <c r="L3211" s="444">
        <f t="shared" ca="1" si="144"/>
        <v>-493509181279.51392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45"/>
        <v>-493509181279.51392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-2056288255.3313079</v>
      </c>
      <c r="L3212" s="444">
        <f t="shared" ca="1" si="144"/>
        <v>-495565469534.84521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45"/>
        <v>-495565469534.84521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-2064856123.0618548</v>
      </c>
      <c r="L3213" s="444">
        <f t="shared" ca="1" si="144"/>
        <v>-497630325657.90704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45"/>
        <v>-497630325657.90704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-2073459690.2412794</v>
      </c>
      <c r="L3214" s="444">
        <f t="shared" ca="1" si="144"/>
        <v>-499703785348.14832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45"/>
        <v>-499703785348.14832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-2082099105.6172845</v>
      </c>
      <c r="L3215" s="444">
        <f t="shared" ca="1" si="144"/>
        <v>-501785884453.76563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45"/>
        <v>-501785884453.76563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-2090774518.5573568</v>
      </c>
      <c r="L3216" s="444">
        <f t="shared" ca="1" si="144"/>
        <v>-503876658972.323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45"/>
        <v>-503876658972.323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-2099486079.0513458</v>
      </c>
      <c r="L3217" s="444">
        <f t="shared" ca="1" si="144"/>
        <v>-505976145051.37433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45"/>
        <v>-505976145051.37433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-2108233937.7140598</v>
      </c>
      <c r="L3218" s="444">
        <f t="shared" ca="1" si="144"/>
        <v>-508084378989.08838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45"/>
        <v>-508084378989.08838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-2117018245.7878683</v>
      </c>
      <c r="L3219" s="444">
        <f t="shared" ca="1" si="144"/>
        <v>-510201397234.87622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45"/>
        <v>-510201397234.87622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-2125839155.1453176</v>
      </c>
      <c r="L3220" s="444">
        <f t="shared" ca="1" si="144"/>
        <v>-512327236390.02155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45"/>
        <v>-512327236390.02155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-2134696818.2917566</v>
      </c>
      <c r="L3221" s="444">
        <f t="shared" ca="1" si="144"/>
        <v>-514461933208.31329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45"/>
        <v>-514461933208.31329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-2143591388.3679721</v>
      </c>
      <c r="L3222" s="444">
        <f t="shared" ca="1" si="144"/>
        <v>-516605524596.68127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45"/>
        <v>-516605524596.68127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-2152523019.1528387</v>
      </c>
      <c r="L3223" s="444">
        <f t="shared" ca="1" si="144"/>
        <v>-518758047615.83411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45"/>
        <v>-518758047615.83411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-2161491865.0659757</v>
      </c>
      <c r="L3224" s="444">
        <f t="shared" ca="1" si="144"/>
        <v>-520919539480.90009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45"/>
        <v>-520919539480.90009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-2170498081.1704168</v>
      </c>
      <c r="L3225" s="444">
        <f t="shared" ca="1" si="144"/>
        <v>-523090037562.0705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45"/>
        <v>-523090037562.0705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-2179541823.1752939</v>
      </c>
      <c r="L3226" s="444">
        <f t="shared" ca="1" si="144"/>
        <v>-525269579385.24579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45"/>
        <v>-525269579385.24579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-2188623247.4385242</v>
      </c>
      <c r="L3227" s="444">
        <f t="shared" ca="1" si="144"/>
        <v>-527458202632.68433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45"/>
        <v>-527458202632.68433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-2197742510.9695182</v>
      </c>
      <c r="L3228" s="444">
        <f t="shared" ca="1" si="144"/>
        <v>-529655945143.65387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45"/>
        <v>-529655945143.65387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-2206899771.4318914</v>
      </c>
      <c r="L3229" s="444">
        <f t="shared" ca="1" si="144"/>
        <v>-531862844915.08575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45"/>
        <v>-531862844915.08575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-2216095187.1461902</v>
      </c>
      <c r="L3230" s="444">
        <f t="shared" ca="1" si="144"/>
        <v>-534078940102.23193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45"/>
        <v>-534078940102.23193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-2225328917.0926332</v>
      </c>
      <c r="L3231" s="444">
        <f t="shared" ca="1" si="144"/>
        <v>-536304269019.32458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45"/>
        <v>-536304269019.32458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-2234601120.9138522</v>
      </c>
      <c r="L3232" s="444">
        <f t="shared" ca="1" si="144"/>
        <v>-538538870140.23846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45"/>
        <v>-538538870140.23846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-2243911958.9176598</v>
      </c>
      <c r="L3233" s="444">
        <f t="shared" ca="1" si="144"/>
        <v>-540782782099.15613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45"/>
        <v>-540782782099.15613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-2253261592.0798168</v>
      </c>
      <c r="L3234" s="444">
        <f t="shared" ca="1" si="144"/>
        <v>-543036043691.23596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45"/>
        <v>-543036043691.23596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-2262650182.0468163</v>
      </c>
      <c r="L3235" s="444">
        <f t="shared" ca="1" si="144"/>
        <v>-545298693873.28278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45"/>
        <v>-545298693873.28278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-2272077891.1386781</v>
      </c>
      <c r="L3236" s="444">
        <f t="shared" ca="1" si="144"/>
        <v>-547570771764.42145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45"/>
        <v>-547570771764.42145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-2281544882.3517556</v>
      </c>
      <c r="L3237" s="444">
        <f t="shared" ca="1" si="144"/>
        <v>-549852316646.77319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45"/>
        <v>-549852316646.77319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-2291051319.3615551</v>
      </c>
      <c r="L3238" s="444">
        <f t="shared" ca="1" si="144"/>
        <v>-552143367966.13477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45"/>
        <v>-552143367966.13477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-2300597366.5255613</v>
      </c>
      <c r="L3239" s="444">
        <f t="shared" ca="1" si="144"/>
        <v>-554443965332.66028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45"/>
        <v>-554443965332.66028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-2310183188.8860846</v>
      </c>
      <c r="L3240" s="444">
        <f t="shared" ca="1" si="144"/>
        <v>-556754148521.54639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45"/>
        <v>-556754148521.54639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-2319808952.17311</v>
      </c>
      <c r="L3241" s="444">
        <f t="shared" ca="1" si="144"/>
        <v>-559073957473.71948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45"/>
        <v>-559073957473.71948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-2329474822.8071647</v>
      </c>
      <c r="L3242" s="444">
        <f t="shared" ca="1" si="144"/>
        <v>-561403432296.52661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45"/>
        <v>-561403432296.52661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-2339180967.902194</v>
      </c>
      <c r="L3243" s="444">
        <f t="shared" ca="1" si="144"/>
        <v>-563742613264.42883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45"/>
        <v>-563742613264.42883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-2348927555.2684536</v>
      </c>
      <c r="L3244" s="444">
        <f t="shared" ca="1" si="144"/>
        <v>-566091540819.69727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45"/>
        <v>-566091540819.69727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-2358714753.4154053</v>
      </c>
      <c r="L3245" s="444">
        <f t="shared" ca="1" si="144"/>
        <v>-568450255573.11267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45"/>
        <v>-568450255573.11267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-2368542731.554636</v>
      </c>
      <c r="L3246" s="444">
        <f t="shared" ca="1" si="144"/>
        <v>-570818798304.66736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45"/>
        <v>-570818798304.66736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-2378411659.6027808</v>
      </c>
      <c r="L3247" s="444">
        <f t="shared" ca="1" si="144"/>
        <v>-573197209964.27014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45"/>
        <v>-573197209964.27014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-2388321708.1844587</v>
      </c>
      <c r="L3248" s="444">
        <f t="shared" ca="1" si="144"/>
        <v>-575585531672.45459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45"/>
        <v>-575585531672.45459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-2398273048.6352272</v>
      </c>
      <c r="L3249" s="444">
        <f t="shared" ca="1" si="144"/>
        <v>-577983804721.08984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45"/>
        <v>-577983804721.08984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-2408265853.0045409</v>
      </c>
      <c r="L3250" s="444">
        <f t="shared" ca="1" si="144"/>
        <v>-580392070574.09436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45"/>
        <v>-580392070574.09436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-2418300294.0587263</v>
      </c>
      <c r="L3251" s="444">
        <f t="shared" ca="1" si="144"/>
        <v>-582810370868.15308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45"/>
        <v>-582810370868.15308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-2428376545.2839713</v>
      </c>
      <c r="L3252" s="444">
        <f t="shared" ca="1" si="144"/>
        <v>-585238747413.43701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45"/>
        <v>-585238747413.43701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-2438494780.8893209</v>
      </c>
      <c r="L3253" s="444">
        <f t="shared" ca="1" si="144"/>
        <v>-587677242194.32629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45"/>
        <v>-587677242194.32629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-2448655175.8096929</v>
      </c>
      <c r="L3254" s="444">
        <f t="shared" ca="1" si="144"/>
        <v>-590125897370.13599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45"/>
        <v>-590125897370.13599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-2458857905.7089</v>
      </c>
      <c r="L3255" s="444">
        <f t="shared" ca="1" si="144"/>
        <v>-592584755275.84485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45"/>
        <v>-592584755275.84485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-2469103146.982687</v>
      </c>
      <c r="L3256" s="444">
        <f t="shared" ca="1" si="144"/>
        <v>-595053858422.82751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45"/>
        <v>-595053858422.82751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-2479391076.7617812</v>
      </c>
      <c r="L3257" s="444">
        <f t="shared" ca="1" si="144"/>
        <v>-597533249499.58936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45"/>
        <v>-597533249499.58936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-2489721872.9149556</v>
      </c>
      <c r="L3258" s="444">
        <f t="shared" ca="1" si="144"/>
        <v>-600022971372.50427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45"/>
        <v>-600022971372.50427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-2500095714.0521011</v>
      </c>
      <c r="L3259" s="444">
        <f t="shared" ca="1" si="144"/>
        <v>-602523067086.5564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45"/>
        <v>-602523067086.5564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-2510512779.5273185</v>
      </c>
      <c r="L3260" s="444">
        <f t="shared" ca="1" si="144"/>
        <v>-605033579866.08374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45"/>
        <v>-605033579866.08374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-2520973249.4420156</v>
      </c>
      <c r="L3261" s="444">
        <f t="shared" ca="1" si="144"/>
        <v>-607554553115.52576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45"/>
        <v>-607554553115.52576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-2531477304.6480241</v>
      </c>
      <c r="L3262" s="444">
        <f t="shared" ca="1" si="144"/>
        <v>-610086030420.17383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45"/>
        <v>-610086030420.17383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-2542025126.7507243</v>
      </c>
      <c r="L3263" s="444">
        <f t="shared" ca="1" si="144"/>
        <v>-612628055546.92456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45"/>
        <v>-612628055546.92456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-2552616898.1121855</v>
      </c>
      <c r="L3264" s="444">
        <f t="shared" ca="1" si="144"/>
        <v>-615180672445.03674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45"/>
        <v>-615180672445.03674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-2563252801.8543196</v>
      </c>
      <c r="L3265" s="444">
        <f t="shared" ca="1" si="144"/>
        <v>-617743925246.89111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45"/>
        <v>-617743925246.89111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-2573933021.8620462</v>
      </c>
      <c r="L3266" s="444">
        <f t="shared" ca="1" si="144"/>
        <v>-620317858268.75317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45"/>
        <v>-620317858268.75317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-2584657742.7864714</v>
      </c>
      <c r="L3267" s="444">
        <f t="shared" ca="1" si="144"/>
        <v>-622902516011.53967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45"/>
        <v>-622902516011.53967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-2595427150.0480819</v>
      </c>
      <c r="L3268" s="444">
        <f t="shared" ca="1" si="144"/>
        <v>-625497943161.58777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45"/>
        <v>-625497943161.58777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-2606241429.8399491</v>
      </c>
      <c r="L3269" s="444">
        <f t="shared" ca="1" si="144"/>
        <v>-628104184591.42773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45"/>
        <v>-628104184591.42773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-2617100769.130949</v>
      </c>
      <c r="L3270" s="444">
        <f t="shared" ca="1" si="144"/>
        <v>-630721285360.55872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45"/>
        <v>-630721285360.55872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-2628005355.6689944</v>
      </c>
      <c r="L3271" s="444">
        <f t="shared" ca="1" si="144"/>
        <v>-633349290716.22766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45"/>
        <v>-633349290716.22766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-2638955377.984282</v>
      </c>
      <c r="L3272" s="444">
        <f t="shared" ca="1" si="144"/>
        <v>-635988246094.21191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45"/>
        <v>-635988246094.21191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-2649951025.3925495</v>
      </c>
      <c r="L3273" s="444">
        <f t="shared" ca="1" si="144"/>
        <v>-638638197119.60449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45"/>
        <v>-638638197119.60449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-2660992487.9983521</v>
      </c>
      <c r="L3274" s="444">
        <f t="shared" ca="1" si="144"/>
        <v>-641299189607.60278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45"/>
        <v>-641299189607.60278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-2672079956.6983447</v>
      </c>
      <c r="L3275" s="444">
        <f t="shared" ca="1" si="144"/>
        <v>-643971269564.30115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45"/>
        <v>-643971269564.30115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-2683213623.184588</v>
      </c>
      <c r="L3276" s="444">
        <f t="shared" ca="1" si="144"/>
        <v>-646654483187.48572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45"/>
        <v>-646654483187.48572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-2694393679.9478569</v>
      </c>
      <c r="L3277" s="444">
        <f t="shared" ca="1" si="144"/>
        <v>-649348876867.43359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45"/>
        <v>-649348876867.43359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-2705620320.2809734</v>
      </c>
      <c r="L3278" s="444">
        <f t="shared" ca="1" si="144"/>
        <v>-652054497187.7146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45"/>
        <v>-652054497187.7146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-2716893738.2821441</v>
      </c>
      <c r="L3279" s="444">
        <f t="shared" ca="1" si="144"/>
        <v>-654771390925.9967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45"/>
        <v>-654771390925.9967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-2728214128.8583198</v>
      </c>
      <c r="L3280" s="444">
        <f t="shared" ca="1" si="144"/>
        <v>-657499605054.85498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45"/>
        <v>-657499605054.85498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-2739581687.7285624</v>
      </c>
      <c r="L3281" s="444">
        <f t="shared" ca="1" si="144"/>
        <v>-660239186742.5835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45"/>
        <v>-660239186742.5835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-2750996611.4274311</v>
      </c>
      <c r="L3282" s="444">
        <f t="shared" ca="1" si="144"/>
        <v>-662990183354.01099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45"/>
        <v>-662990183354.01099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-2762459097.3083792</v>
      </c>
      <c r="L3283" s="444">
        <f t="shared" ca="1" si="144"/>
        <v>-665752642451.31934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45"/>
        <v>-665752642451.31934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-2773969343.547164</v>
      </c>
      <c r="L3284" s="444">
        <f t="shared" ca="1" si="144"/>
        <v>-668526611794.86646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45"/>
        <v>-668526611794.86646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-2785527549.145277</v>
      </c>
      <c r="L3285" s="444">
        <f t="shared" ca="1" si="144"/>
        <v>-671312139344.01172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45"/>
        <v>-671312139344.01172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-2797133913.933382</v>
      </c>
      <c r="L3286" s="444">
        <f t="shared" ca="1" si="144"/>
        <v>-674109273257.94507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45"/>
        <v>-674109273257.94507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-2808788638.5747709</v>
      </c>
      <c r="L3287" s="444">
        <f t="shared" ca="1" si="144"/>
        <v>-676918061896.5199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45"/>
        <v>-676918061896.5199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-2820491924.5688329</v>
      </c>
      <c r="L3288" s="444">
        <f t="shared" ca="1" si="144"/>
        <v>-679738553821.08875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45"/>
        <v>-679738553821.08875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-2832243974.2545366</v>
      </c>
      <c r="L3289" s="444">
        <f t="shared" ca="1" si="144"/>
        <v>-682570797795.34326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45"/>
        <v>-682570797795.34326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-2844044990.81393</v>
      </c>
      <c r="L3290" s="444">
        <f t="shared" ca="1" si="144"/>
        <v>-685414842786.15723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45"/>
        <v>-685414842786.15723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-2855895178.2756553</v>
      </c>
      <c r="L3291" s="444">
        <f t="shared" ca="1" si="144"/>
        <v>-688270737964.43286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45"/>
        <v>-688270737964.43286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-2867794741.5184703</v>
      </c>
      <c r="L3292" s="444">
        <f t="shared" ca="1" si="144"/>
        <v>-691138532705.95129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45"/>
        <v>-691138532705.95129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-2879743886.274797</v>
      </c>
      <c r="L3293" s="444">
        <f t="shared" ca="1" si="144"/>
        <v>-694018276592.22607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45"/>
        <v>-694018276592.22607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-2891742819.1342754</v>
      </c>
      <c r="L3294" s="444">
        <f t="shared" ca="1" si="144"/>
        <v>-696910019411.36035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45"/>
        <v>-696910019411.36035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-2903791747.5473347</v>
      </c>
      <c r="L3295" s="444">
        <f t="shared" ca="1" si="144"/>
        <v>-699813811158.90771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45"/>
        <v>-699813811158.90771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-2915890879.8287821</v>
      </c>
      <c r="L3296" s="444">
        <f t="shared" ca="1" si="144"/>
        <v>-702729702038.73645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45"/>
        <v>-702729702038.73645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-2928040425.1614017</v>
      </c>
      <c r="L3297" s="444">
        <f t="shared" ca="1" si="144"/>
        <v>-705657742463.89783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45"/>
        <v>-705657742463.89783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-2940240593.5995741</v>
      </c>
      <c r="L3298" s="444">
        <f t="shared" ca="1" si="144"/>
        <v>-708597983057.49744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45"/>
        <v>-708597983057.49744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-2952491596.072906</v>
      </c>
      <c r="L3299" s="444">
        <f t="shared" ca="1" si="144"/>
        <v>-711550474653.57031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45"/>
        <v>-711550474653.57031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-2964793644.3898764</v>
      </c>
      <c r="L3300" s="444">
        <f t="shared" ca="1" si="144"/>
        <v>-714515268297.96021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45"/>
        <v>-714515268297.96021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-2977146951.2415009</v>
      </c>
      <c r="L3301" s="444">
        <f t="shared" ca="1" si="144"/>
        <v>-717492415249.20166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45"/>
        <v>-717492415249.20166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-2989551730.2050071</v>
      </c>
      <c r="L3302" s="444">
        <f t="shared" ca="1" si="144"/>
        <v>-720481966979.40662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45"/>
        <v>-720481966979.40662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-3002008195.7475276</v>
      </c>
      <c r="L3303" s="444">
        <f t="shared" ca="1" si="144"/>
        <v>-723483975175.15417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45"/>
        <v>-723483975175.15417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-3014516563.2298088</v>
      </c>
      <c r="L3304" s="444">
        <f t="shared" ca="1" si="144"/>
        <v>-726498491738.38403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45"/>
        <v>-726498491738.38403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-3027077048.9099336</v>
      </c>
      <c r="L3305" s="444">
        <f t="shared" ca="1" si="144"/>
        <v>-729525568787.29395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45"/>
        <v>-729525568787.29395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-3039689869.9470582</v>
      </c>
      <c r="L3306" s="444">
        <f t="shared" ca="1" si="144"/>
        <v>-732565258657.24097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45"/>
        <v>-732565258657.24097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-3052355244.4051704</v>
      </c>
      <c r="L3307" s="444">
        <f t="shared" ca="1" si="144"/>
        <v>-735617613901.64612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45"/>
        <v>-735617613901.64612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-3065073391.2568588</v>
      </c>
      <c r="L3308" s="444">
        <f t="shared" ca="1" si="144"/>
        <v>-738682687292.90295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45"/>
        <v>-738682687292.90295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-3077844530.3870955</v>
      </c>
      <c r="L3309" s="444">
        <f t="shared" ca="1" si="144"/>
        <v>-741760531823.29004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45"/>
        <v>-741760531823.29004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-3090668882.5970416</v>
      </c>
      <c r="L3310" s="444">
        <f t="shared" ca="1" si="144"/>
        <v>-744851200705.88708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45"/>
        <v>-744851200705.88708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-3103546669.6078629</v>
      </c>
      <c r="L3311" s="444">
        <f t="shared" ca="1" si="144"/>
        <v>-747954747375.495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45"/>
        <v>-747954747375.495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-3116478114.0645623</v>
      </c>
      <c r="L3312" s="444">
        <f t="shared" ca="1" si="144"/>
        <v>-751071225489.55957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45"/>
        <v>-751071225489.55957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-3129463439.5398316</v>
      </c>
      <c r="L3313" s="444">
        <f t="shared" ca="1" si="144"/>
        <v>-754200688929.09937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45"/>
        <v>-754200688929.09937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-3142502870.5379138</v>
      </c>
      <c r="L3314" s="444">
        <f t="shared" ca="1" si="144"/>
        <v>-757343191799.63733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45"/>
        <v>-757343191799.63733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-3155596632.4984889</v>
      </c>
      <c r="L3315" s="444">
        <f t="shared" ca="1" si="144"/>
        <v>-760498788432.13586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45"/>
        <v>-760498788432.13586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-3168744951.8005662</v>
      </c>
      <c r="L3316" s="444">
        <f t="shared" ca="1" si="144"/>
        <v>-763667533383.9364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45"/>
        <v>-763667533383.9364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-3181948055.7664018</v>
      </c>
      <c r="L3317" s="444">
        <f t="shared" ca="1" si="144"/>
        <v>-766849481439.70276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45"/>
        <v>-766849481439.70276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-3195206172.6654282</v>
      </c>
      <c r="L3318" s="444">
        <f t="shared" ca="1" si="144"/>
        <v>-770044687612.36816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45"/>
        <v>-770044687612.36816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-3208519531.7182007</v>
      </c>
      <c r="L3319" s="444">
        <f t="shared" ca="1" si="144"/>
        <v>-773253207144.08643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45"/>
        <v>-773253207144.08643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-3221888363.1003599</v>
      </c>
      <c r="L3320" s="444">
        <f t="shared" ca="1" si="144"/>
        <v>-776475095507.18677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45"/>
        <v>-776475095507.18677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-3235312897.9466114</v>
      </c>
      <c r="L3321" s="444">
        <f t="shared" ca="1" si="144"/>
        <v>-779710408405.13342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45"/>
        <v>-779710408405.13342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-3248793368.3547225</v>
      </c>
      <c r="L3322" s="444">
        <f t="shared" ca="1" si="144"/>
        <v>-782959201773.48816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45"/>
        <v>-782959201773.48816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-3262330007.389534</v>
      </c>
      <c r="L3323" s="444">
        <f t="shared" ref="L3323:L3577" ca="1" si="149">I3323-J3323+K3323</f>
        <v>-786221531780.87769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50">L3323</f>
        <v>-786221531780.87769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-3275923049.0869904</v>
      </c>
      <c r="L3324" s="444">
        <f t="shared" ca="1" si="149"/>
        <v>-789497454829.96472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50"/>
        <v>-789497454829.96472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-3289572728.4581861</v>
      </c>
      <c r="L3325" s="444">
        <f t="shared" ca="1" si="149"/>
        <v>-792787027558.42285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50"/>
        <v>-792787027558.42285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-3303279281.4934287</v>
      </c>
      <c r="L3326" s="444">
        <f t="shared" ca="1" si="149"/>
        <v>-796090306839.91626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50"/>
        <v>-796090306839.91626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-3317042945.1663179</v>
      </c>
      <c r="L3327" s="444">
        <f t="shared" ca="1" si="149"/>
        <v>-799407349785.08252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50"/>
        <v>-799407349785.08252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-3330863957.4378438</v>
      </c>
      <c r="L3328" s="444">
        <f t="shared" ca="1" si="149"/>
        <v>-802738213742.52039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50"/>
        <v>-802738213742.52039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-3344742557.2605014</v>
      </c>
      <c r="L3329" s="444">
        <f t="shared" ca="1" si="149"/>
        <v>-806082956299.78088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50"/>
        <v>-806082956299.78088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-3358678984.5824203</v>
      </c>
      <c r="L3330" s="444">
        <f t="shared" ca="1" si="149"/>
        <v>-809441635284.36328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50"/>
        <v>-809441635284.36328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-3372673480.3515139</v>
      </c>
      <c r="L3331" s="444">
        <f t="shared" ca="1" si="149"/>
        <v>-812814308764.71484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50"/>
        <v>-812814308764.71484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-3386726286.5196452</v>
      </c>
      <c r="L3332" s="444">
        <f t="shared" ca="1" si="149"/>
        <v>-816201035051.2345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50"/>
        <v>-816201035051.2345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-3400837646.0468102</v>
      </c>
      <c r="L3333" s="444">
        <f t="shared" ca="1" si="149"/>
        <v>-819601872697.28125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50"/>
        <v>-819601872697.28125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-3415007802.9053383</v>
      </c>
      <c r="L3334" s="444">
        <f t="shared" ca="1" si="149"/>
        <v>-823016880500.18665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50"/>
        <v>-823016880500.18665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-3429237002.0841112</v>
      </c>
      <c r="L3335" s="444">
        <f t="shared" ca="1" si="149"/>
        <v>-826446117502.27075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50"/>
        <v>-826446117502.27075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-3443525489.5927949</v>
      </c>
      <c r="L3336" s="444">
        <f t="shared" ca="1" si="149"/>
        <v>-829889642991.86353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50"/>
        <v>-829889642991.86353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-3457873512.4660978</v>
      </c>
      <c r="L3337" s="444">
        <f t="shared" ca="1" si="149"/>
        <v>-833347516504.32959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50"/>
        <v>-833347516504.32959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-3472281318.7680397</v>
      </c>
      <c r="L3338" s="444">
        <f t="shared" ca="1" si="149"/>
        <v>-836819797823.09766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50"/>
        <v>-836819797823.09766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-3486749157.59624</v>
      </c>
      <c r="L3339" s="444">
        <f t="shared" ca="1" si="149"/>
        <v>-840306546980.69385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50"/>
        <v>-840306546980.69385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-3501277279.0862241</v>
      </c>
      <c r="L3340" s="444">
        <f t="shared" ca="1" si="149"/>
        <v>-843807824259.78003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50"/>
        <v>-843807824259.78003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-3515865934.41575</v>
      </c>
      <c r="L3341" s="444">
        <f t="shared" ca="1" si="149"/>
        <v>-847323690194.1958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50"/>
        <v>-847323690194.1958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-3530515375.8091493</v>
      </c>
      <c r="L3342" s="444">
        <f t="shared" ca="1" si="149"/>
        <v>-850854205570.005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50"/>
        <v>-850854205570.005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-3545225856.5416875</v>
      </c>
      <c r="L3343" s="444">
        <f t="shared" ca="1" si="149"/>
        <v>-854399431426.54675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50"/>
        <v>-854399431426.54675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-3559997630.9439449</v>
      </c>
      <c r="L3344" s="444">
        <f t="shared" ca="1" si="149"/>
        <v>-857959429057.49072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50"/>
        <v>-857959429057.49072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-3574830954.4062114</v>
      </c>
      <c r="L3345" s="444">
        <f t="shared" ca="1" si="149"/>
        <v>-861534260011.89697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50"/>
        <v>-861534260011.89697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-3589726083.3829036</v>
      </c>
      <c r="L3346" s="444">
        <f t="shared" ca="1" si="149"/>
        <v>-865123986095.27991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50"/>
        <v>-865123986095.27991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-3604683275.3969989</v>
      </c>
      <c r="L3347" s="444">
        <f t="shared" ca="1" si="149"/>
        <v>-868728669370.67688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50"/>
        <v>-868728669370.67688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-3619702789.044487</v>
      </c>
      <c r="L3348" s="444">
        <f t="shared" ca="1" si="149"/>
        <v>-872348372159.72131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50"/>
        <v>-872348372159.72131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-3634784883.9988389</v>
      </c>
      <c r="L3349" s="444">
        <f t="shared" ca="1" si="149"/>
        <v>-875983157043.72009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50"/>
        <v>-875983157043.72009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-3649929821.0154996</v>
      </c>
      <c r="L3350" s="444">
        <f t="shared" ca="1" si="149"/>
        <v>-879633086864.7356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50"/>
        <v>-879633086864.7356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-3665137861.936398</v>
      </c>
      <c r="L3351" s="444">
        <f t="shared" ca="1" si="149"/>
        <v>-883298224726.672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50"/>
        <v>-883298224726.672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-3680409269.6944671</v>
      </c>
      <c r="L3352" s="444">
        <f t="shared" ca="1" si="149"/>
        <v>-886978633996.36646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50"/>
        <v>-886978633996.36646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-3695744308.318193</v>
      </c>
      <c r="L3353" s="444">
        <f t="shared" ca="1" si="149"/>
        <v>-890674378304.68469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50"/>
        <v>-890674378304.68469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-3711143242.9361863</v>
      </c>
      <c r="L3354" s="444">
        <f t="shared" ca="1" si="149"/>
        <v>-894385521547.62085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50"/>
        <v>-894385521547.62085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-3726606339.7817535</v>
      </c>
      <c r="L3355" s="444">
        <f t="shared" ca="1" si="149"/>
        <v>-898112127887.40259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50"/>
        <v>-898112127887.40259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-3742133866.1975107</v>
      </c>
      <c r="L3356" s="444">
        <f t="shared" ca="1" si="149"/>
        <v>-901854261753.6001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50"/>
        <v>-901854261753.6001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-3757726090.6400003</v>
      </c>
      <c r="L3357" s="444">
        <f t="shared" ca="1" si="149"/>
        <v>-905611987844.24011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50"/>
        <v>-905611987844.24011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-3773383282.6843333</v>
      </c>
      <c r="L3358" s="444">
        <f t="shared" ca="1" si="149"/>
        <v>-909385371126.92444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50"/>
        <v>-909385371126.92444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-3789105713.028851</v>
      </c>
      <c r="L3359" s="444">
        <f t="shared" ca="1" si="149"/>
        <v>-913174476839.95325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50"/>
        <v>-913174476839.95325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-3804893653.4998055</v>
      </c>
      <c r="L3360" s="444">
        <f t="shared" ca="1" si="149"/>
        <v>-916979370493.453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50"/>
        <v>-916979370493.453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-3820747377.0560541</v>
      </c>
      <c r="L3361" s="444">
        <f t="shared" ca="1" si="149"/>
        <v>-920800117870.50903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50"/>
        <v>-920800117870.50903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-3836667157.7937875</v>
      </c>
      <c r="L3362" s="444">
        <f t="shared" ca="1" si="149"/>
        <v>-924636785028.30286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50"/>
        <v>-924636785028.30286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-3852653270.9512615</v>
      </c>
      <c r="L3363" s="444">
        <f t="shared" ca="1" si="149"/>
        <v>-928489438299.25415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50"/>
        <v>-928489438299.25415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-3868705992.9135585</v>
      </c>
      <c r="L3364" s="444">
        <f t="shared" ca="1" si="149"/>
        <v>-932358144292.16772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50"/>
        <v>-932358144292.16772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-3884825601.2173653</v>
      </c>
      <c r="L3365" s="444">
        <f t="shared" ca="1" si="149"/>
        <v>-936242969893.38513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50"/>
        <v>-936242969893.38513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-3901012374.5557718</v>
      </c>
      <c r="L3366" s="444">
        <f t="shared" ca="1" si="149"/>
        <v>-940143982267.94092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50"/>
        <v>-940143982267.94092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-3917266592.7830873</v>
      </c>
      <c r="L3367" s="444">
        <f t="shared" ca="1" si="149"/>
        <v>-944061248860.724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50"/>
        <v>-944061248860.724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-3933588536.9196835</v>
      </c>
      <c r="L3368" s="444">
        <f t="shared" ca="1" si="149"/>
        <v>-947994837397.64368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50"/>
        <v>-947994837397.64368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-3949978489.1568484</v>
      </c>
      <c r="L3369" s="444">
        <f t="shared" ca="1" si="149"/>
        <v>-951944815886.80054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50"/>
        <v>-951944815886.80054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-3966436732.8616681</v>
      </c>
      <c r="L3370" s="444">
        <f t="shared" ca="1" si="149"/>
        <v>-955911252619.66223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50"/>
        <v>-955911252619.66223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-3982963552.5819259</v>
      </c>
      <c r="L3371" s="444">
        <f t="shared" ca="1" si="149"/>
        <v>-959894216172.24414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50"/>
        <v>-959894216172.24414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-3999559234.0510168</v>
      </c>
      <c r="L3372" s="444">
        <f t="shared" ca="1" si="149"/>
        <v>-963893775406.29517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50"/>
        <v>-963893775406.29517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-4016224064.1928968</v>
      </c>
      <c r="L3373" s="444">
        <f t="shared" ca="1" si="149"/>
        <v>-967909999470.48804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50"/>
        <v>-967909999470.48804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-4032958331.1270332</v>
      </c>
      <c r="L3374" s="444">
        <f t="shared" ca="1" si="149"/>
        <v>-971942957801.61511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50"/>
        <v>-971942957801.61511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-4049762324.1733966</v>
      </c>
      <c r="L3375" s="444">
        <f t="shared" ca="1" si="149"/>
        <v>-975992720125.78845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50"/>
        <v>-975992720125.78845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-4066636333.8574524</v>
      </c>
      <c r="L3376" s="444">
        <f t="shared" ca="1" si="149"/>
        <v>-980059356459.64587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50"/>
        <v>-980059356459.64587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-4083580651.9151912</v>
      </c>
      <c r="L3377" s="444">
        <f t="shared" ca="1" si="149"/>
        <v>-984142937111.56104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50"/>
        <v>-984142937111.56104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-4100595571.298171</v>
      </c>
      <c r="L3378" s="444">
        <f t="shared" ca="1" si="149"/>
        <v>-988243532682.85925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50"/>
        <v>-988243532682.85925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-4117681386.1785803</v>
      </c>
      <c r="L3379" s="444">
        <f t="shared" ca="1" si="149"/>
        <v>-992361214069.03784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50"/>
        <v>-992361214069.03784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-4134838391.9543242</v>
      </c>
      <c r="L3380" s="444">
        <f t="shared" ca="1" si="149"/>
        <v>-996496052460.99219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50"/>
        <v>-996496052460.99219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-4152066885.2541342</v>
      </c>
      <c r="L3381" s="444">
        <f t="shared" ca="1" si="149"/>
        <v>-1000648119346.2463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50"/>
        <v>-1000648119346.2463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-4169367163.9426937</v>
      </c>
      <c r="L3382" s="444">
        <f t="shared" ca="1" si="149"/>
        <v>-1004817486510.1891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50"/>
        <v>-1004817486510.1891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-4186739527.1257877</v>
      </c>
      <c r="L3383" s="444">
        <f t="shared" ca="1" si="149"/>
        <v>-1009004226037.3148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50"/>
        <v>-1009004226037.3148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-4204184275.1554785</v>
      </c>
      <c r="L3384" s="444">
        <f t="shared" ca="1" si="149"/>
        <v>-1013208410312.4703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50"/>
        <v>-1013208410312.4703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-4221701709.635293</v>
      </c>
      <c r="L3385" s="444">
        <f t="shared" ca="1" si="149"/>
        <v>-1017430112022.1056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50"/>
        <v>-1017430112022.1056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-4239292133.4254398</v>
      </c>
      <c r="L3386" s="444">
        <f t="shared" ca="1" si="149"/>
        <v>-1021669404155.531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50"/>
        <v>-1021669404155.531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-4256955850.6480451</v>
      </c>
      <c r="L3387" s="444">
        <f t="shared" ca="1" si="149"/>
        <v>-1025926360006.1791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50"/>
        <v>-1025926360006.1791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-4274693166.6924133</v>
      </c>
      <c r="L3388" s="444">
        <f t="shared" ca="1" si="149"/>
        <v>-1030201053172.8715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50"/>
        <v>-1030201053172.8715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-4292504388.2202978</v>
      </c>
      <c r="L3389" s="444">
        <f t="shared" ca="1" si="149"/>
        <v>-1034493557561.0918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50"/>
        <v>-1034493557561.0918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-4310389823.171216</v>
      </c>
      <c r="L3390" s="444">
        <f t="shared" ca="1" si="149"/>
        <v>-1038803947384.2631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50"/>
        <v>-1038803947384.2631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-4328349780.7677631</v>
      </c>
      <c r="L3391" s="444">
        <f t="shared" ca="1" si="149"/>
        <v>-1043132297165.0309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50"/>
        <v>-1043132297165.0309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-4346384571.5209627</v>
      </c>
      <c r="L3392" s="444">
        <f t="shared" ca="1" si="149"/>
        <v>-1047478681736.5519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50"/>
        <v>-1047478681736.5519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-4364494507.2356329</v>
      </c>
      <c r="L3393" s="444">
        <f t="shared" ca="1" si="149"/>
        <v>-1051843176243.7875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50"/>
        <v>-1051843176243.7875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-4382679901.0157814</v>
      </c>
      <c r="L3394" s="444">
        <f t="shared" ca="1" si="149"/>
        <v>-1056225856144.8032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50"/>
        <v>-1056225856144.8032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-4400941067.2700138</v>
      </c>
      <c r="L3395" s="444">
        <f t="shared" ca="1" si="149"/>
        <v>-1060626797212.0732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50"/>
        <v>-1060626797212.0732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-4419278321.7169714</v>
      </c>
      <c r="L3396" s="444">
        <f t="shared" ca="1" si="149"/>
        <v>-1065046075533.7902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50"/>
        <v>-1065046075533.7902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-4437691981.3907919</v>
      </c>
      <c r="L3397" s="444">
        <f t="shared" ca="1" si="149"/>
        <v>-1069483767515.1809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50"/>
        <v>-1069483767515.1809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-4456182364.6465864</v>
      </c>
      <c r="L3398" s="444">
        <f t="shared" ca="1" si="149"/>
        <v>-1073939949879.8275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50"/>
        <v>-1073939949879.8275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-4474749791.165947</v>
      </c>
      <c r="L3399" s="444">
        <f t="shared" ca="1" si="149"/>
        <v>-1078414699670.9934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50"/>
        <v>-1078414699670.9934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-4493394581.9624729</v>
      </c>
      <c r="L3400" s="444">
        <f t="shared" ca="1" si="149"/>
        <v>-1082908094252.9559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50"/>
        <v>-1082908094252.9559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-4512117059.3873167</v>
      </c>
      <c r="L3401" s="444">
        <f t="shared" ca="1" si="149"/>
        <v>-1087420211312.3433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50"/>
        <v>-1087420211312.3433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-4530917547.1347637</v>
      </c>
      <c r="L3402" s="444">
        <f t="shared" ca="1" si="149"/>
        <v>-1091951128859.478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50"/>
        <v>-1091951128859.478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-4549796370.2478247</v>
      </c>
      <c r="L3403" s="444">
        <f t="shared" ca="1" si="149"/>
        <v>-1096500925229.7258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50"/>
        <v>-1096500925229.7258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-4568753855.1238575</v>
      </c>
      <c r="L3404" s="444">
        <f t="shared" ca="1" si="149"/>
        <v>-1101069679084.8496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50"/>
        <v>-1101069679084.8496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-4587790329.5202065</v>
      </c>
      <c r="L3405" s="444">
        <f t="shared" ca="1" si="149"/>
        <v>-1105657469414.3699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50"/>
        <v>-1105657469414.3699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-4606906122.5598745</v>
      </c>
      <c r="L3406" s="444">
        <f t="shared" ca="1" si="149"/>
        <v>-1110264375536.9297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50"/>
        <v>-1110264375536.9297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-4626101564.7372074</v>
      </c>
      <c r="L3407" s="444">
        <f t="shared" ca="1" si="149"/>
        <v>-1114890477101.667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50"/>
        <v>-1114890477101.667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-4645376987.9236126</v>
      </c>
      <c r="L3408" s="444">
        <f t="shared" ca="1" si="149"/>
        <v>-1119535854089.5906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50"/>
        <v>-1119535854089.5906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-4664732725.3732939</v>
      </c>
      <c r="L3409" s="444">
        <f t="shared" ca="1" si="149"/>
        <v>-1124200586814.9639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50"/>
        <v>-1124200586814.9639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-4684169111.7290163</v>
      </c>
      <c r="L3410" s="444">
        <f t="shared" ca="1" si="149"/>
        <v>-1128884755926.6929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50"/>
        <v>-1128884755926.6929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-4703686483.0278873</v>
      </c>
      <c r="L3411" s="444">
        <f t="shared" ca="1" si="149"/>
        <v>-1133588442409.7207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50"/>
        <v>-1133588442409.7207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-4723285176.7071695</v>
      </c>
      <c r="L3412" s="444">
        <f t="shared" ca="1" si="149"/>
        <v>-1138311727586.428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50"/>
        <v>-1138311727586.428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-4742965531.610117</v>
      </c>
      <c r="L3413" s="444">
        <f t="shared" ca="1" si="149"/>
        <v>-1143054693118.0381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50"/>
        <v>-1143054693118.0381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-4762727887.9918251</v>
      </c>
      <c r="L3414" s="444">
        <f t="shared" ca="1" si="149"/>
        <v>-1147817421006.03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50"/>
        <v>-1147817421006.03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-4782572587.5251255</v>
      </c>
      <c r="L3415" s="444">
        <f t="shared" ca="1" si="149"/>
        <v>-1152599993593.5552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50"/>
        <v>-1152599993593.5552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-4802499973.3064795</v>
      </c>
      <c r="L3416" s="444">
        <f t="shared" ca="1" si="149"/>
        <v>-1157402493566.8616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50"/>
        <v>-1157402493566.8616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-4822510389.8619232</v>
      </c>
      <c r="L3417" s="444">
        <f t="shared" ca="1" si="149"/>
        <v>-1162225003956.7234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50"/>
        <v>-1162225003956.7234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-4842604183.1530142</v>
      </c>
      <c r="L3418" s="444">
        <f t="shared" ca="1" si="149"/>
        <v>-1167067608139.8765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50"/>
        <v>-1167067608139.8765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-4862781700.582819</v>
      </c>
      <c r="L3419" s="444">
        <f t="shared" ca="1" si="149"/>
        <v>-1171930389840.4592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50"/>
        <v>-1171930389840.4592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-4883043291.0019131</v>
      </c>
      <c r="L3420" s="444">
        <f t="shared" ca="1" si="149"/>
        <v>-1176813433131.4612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50"/>
        <v>-1176813433131.4612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-4903389304.7144213</v>
      </c>
      <c r="L3421" s="444">
        <f t="shared" ca="1" si="149"/>
        <v>-1181716822436.1755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50"/>
        <v>-1181716822436.1755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-4923820093.4840651</v>
      </c>
      <c r="L3422" s="444">
        <f t="shared" ca="1" si="149"/>
        <v>-1186640642529.6597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50"/>
        <v>-1186640642529.6597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-4944336010.5402489</v>
      </c>
      <c r="L3423" s="444">
        <f t="shared" ca="1" si="149"/>
        <v>-1191584978540.2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50"/>
        <v>-1191584978540.2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-4964937410.5841665</v>
      </c>
      <c r="L3424" s="444">
        <f t="shared" ca="1" si="149"/>
        <v>-1196549915950.7842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50"/>
        <v>-1196549915950.7842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-4985624649.7949343</v>
      </c>
      <c r="L3425" s="444">
        <f t="shared" ca="1" si="149"/>
        <v>-1201535540600.5791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50"/>
        <v>-1201535540600.5791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-5006398085.8357458</v>
      </c>
      <c r="L3426" s="444">
        <f t="shared" ca="1" si="149"/>
        <v>-1206541938686.4148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50"/>
        <v>-1206541938686.4148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-5027258077.8600616</v>
      </c>
      <c r="L3427" s="444">
        <f t="shared" ca="1" si="149"/>
        <v>-1211569196764.2749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50"/>
        <v>-1211569196764.2749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-5048204986.5178118</v>
      </c>
      <c r="L3428" s="444">
        <f t="shared" ca="1" si="149"/>
        <v>-1216617401750.7927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50"/>
        <v>-1216617401750.7927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-5069239173.9616365</v>
      </c>
      <c r="L3429" s="444">
        <f t="shared" ca="1" si="149"/>
        <v>-1221686640924.7544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50"/>
        <v>-1221686640924.7544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-5090361003.8531437</v>
      </c>
      <c r="L3430" s="444">
        <f t="shared" ca="1" si="149"/>
        <v>-1226777001928.6074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50"/>
        <v>-1226777001928.6074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-5111570841.3691978</v>
      </c>
      <c r="L3431" s="444">
        <f t="shared" ca="1" si="149"/>
        <v>-1231888572769.9766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50"/>
        <v>-1231888572769.9766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-5132869053.2082357</v>
      </c>
      <c r="L3432" s="444">
        <f t="shared" ca="1" si="149"/>
        <v>-1237021441823.1848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50"/>
        <v>-1237021441823.1848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-5154256007.5966034</v>
      </c>
      <c r="L3433" s="444">
        <f t="shared" ca="1" si="149"/>
        <v>-1242175697830.7815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50"/>
        <v>-1242175697830.7815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-5175732074.2949228</v>
      </c>
      <c r="L3434" s="444">
        <f t="shared" ca="1" si="149"/>
        <v>-1247351429905.0764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50"/>
        <v>-1247351429905.0764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-5197297624.6044846</v>
      </c>
      <c r="L3435" s="444">
        <f t="shared" ca="1" si="149"/>
        <v>-1252548727529.6809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50"/>
        <v>-1252548727529.6809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-5218953031.3736706</v>
      </c>
      <c r="L3436" s="444">
        <f t="shared" ca="1" si="149"/>
        <v>-1257767680561.0547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50"/>
        <v>-1257767680561.0547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-5240698669.0043945</v>
      </c>
      <c r="L3437" s="444">
        <f t="shared" ca="1" si="149"/>
        <v>-1263008379230.0591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50"/>
        <v>-1263008379230.0591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-5262534913.4585791</v>
      </c>
      <c r="L3438" s="444">
        <f t="shared" ca="1" si="149"/>
        <v>-1268270914143.5176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50"/>
        <v>-1268270914143.5176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-5284462142.2646561</v>
      </c>
      <c r="L3439" s="444">
        <f t="shared" ca="1" si="149"/>
        <v>-1273555376285.7822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50"/>
        <v>-1273555376285.7822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-5306480734.5240927</v>
      </c>
      <c r="L3440" s="444">
        <f t="shared" ca="1" si="149"/>
        <v>-1278861857020.3064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50"/>
        <v>-1278861857020.3064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-5328591070.917943</v>
      </c>
      <c r="L3441" s="444">
        <f t="shared" ca="1" si="149"/>
        <v>-1284190448091.2244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50"/>
        <v>-1284190448091.2244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-5350793533.7134352</v>
      </c>
      <c r="L3442" s="444">
        <f t="shared" ca="1" si="149"/>
        <v>-1289541241624.9377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50"/>
        <v>-1289541241624.9377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-5373088506.7705736</v>
      </c>
      <c r="L3443" s="444">
        <f t="shared" ca="1" si="149"/>
        <v>-1294914330131.7083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50"/>
        <v>-1294914330131.7083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-5395476375.5487843</v>
      </c>
      <c r="L3444" s="444">
        <f t="shared" ca="1" si="149"/>
        <v>-1300309806507.2571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50"/>
        <v>-1300309806507.2571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-5417957527.1135712</v>
      </c>
      <c r="L3445" s="444">
        <f t="shared" ca="1" si="149"/>
        <v>-1305727764034.3706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50"/>
        <v>-1305727764034.3706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-5440532350.1432104</v>
      </c>
      <c r="L3446" s="444">
        <f t="shared" ca="1" si="149"/>
        <v>-1311168296384.5139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50"/>
        <v>-1311168296384.5139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-5463201234.9354744</v>
      </c>
      <c r="L3447" s="444">
        <f t="shared" ca="1" si="149"/>
        <v>-1316631497619.4495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50"/>
        <v>-1316631497619.4495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-5485964573.4143724</v>
      </c>
      <c r="L3448" s="444">
        <f t="shared" ca="1" si="149"/>
        <v>-1322117462192.8638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50"/>
        <v>-1322117462192.8638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-5508822759.1369324</v>
      </c>
      <c r="L3449" s="444">
        <f t="shared" ca="1" si="149"/>
        <v>-1327626284952.0007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50"/>
        <v>-1327626284952.0007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-5531776187.3000031</v>
      </c>
      <c r="L3450" s="444">
        <f t="shared" ca="1" si="149"/>
        <v>-1333158061139.3008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50"/>
        <v>-1333158061139.3008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-5554825254.7470865</v>
      </c>
      <c r="L3451" s="444">
        <f t="shared" ca="1" si="149"/>
        <v>-1338712886394.0479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50"/>
        <v>-1338712886394.0479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-5577970359.9751997</v>
      </c>
      <c r="L3452" s="444">
        <f t="shared" ca="1" si="149"/>
        <v>-1344290856754.0229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50"/>
        <v>-1344290856754.0229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-5601211903.1417618</v>
      </c>
      <c r="L3453" s="444">
        <f t="shared" ca="1" si="149"/>
        <v>-1349892068657.1648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50"/>
        <v>-1349892068657.1648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-5624550286.0715199</v>
      </c>
      <c r="L3454" s="444">
        <f t="shared" ca="1" si="149"/>
        <v>-1355516618943.2363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50"/>
        <v>-1355516618943.2363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-5647985912.263485</v>
      </c>
      <c r="L3455" s="444">
        <f t="shared" ca="1" si="149"/>
        <v>-1361164604855.4998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50"/>
        <v>-1361164604855.4998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-5671519186.8979158</v>
      </c>
      <c r="L3456" s="444">
        <f t="shared" ca="1" si="149"/>
        <v>-1366836124042.3977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50"/>
        <v>-1366836124042.3977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-5695150516.8433237</v>
      </c>
      <c r="L3457" s="444">
        <f t="shared" ca="1" si="149"/>
        <v>-1372531274559.241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50"/>
        <v>-1372531274559.241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-5718880310.6635036</v>
      </c>
      <c r="L3458" s="444">
        <f t="shared" ca="1" si="149"/>
        <v>-1378250154869.9045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50"/>
        <v>-1378250154869.9045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-5742708978.6246023</v>
      </c>
      <c r="L3459" s="444">
        <f t="shared" ca="1" si="149"/>
        <v>-1383992863848.5291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50"/>
        <v>-1383992863848.5291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-5766636932.7022047</v>
      </c>
      <c r="L3460" s="444">
        <f t="shared" ca="1" si="149"/>
        <v>-1389759500781.2312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50"/>
        <v>-1389759500781.2312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-5790664586.5884628</v>
      </c>
      <c r="L3461" s="444">
        <f t="shared" ca="1" si="149"/>
        <v>-1395550165367.8196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50"/>
        <v>-1395550165367.8196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-5814792355.6992483</v>
      </c>
      <c r="L3462" s="444">
        <f t="shared" ca="1" si="149"/>
        <v>-1401364957723.5188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50"/>
        <v>-1401364957723.5188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-5839020657.1813278</v>
      </c>
      <c r="L3463" s="444">
        <f t="shared" ca="1" si="149"/>
        <v>-1407203978380.7002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50"/>
        <v>-1407203978380.7002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-5863349909.9195843</v>
      </c>
      <c r="L3464" s="444">
        <f t="shared" ca="1" si="149"/>
        <v>-1413067328290.6199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50"/>
        <v>-1413067328290.6199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-5887780534.5442495</v>
      </c>
      <c r="L3465" s="444">
        <f t="shared" ca="1" si="149"/>
        <v>-1418955108825.1641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50"/>
        <v>-1418955108825.1641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-5912312953.4381838</v>
      </c>
      <c r="L3466" s="444">
        <f t="shared" ca="1" si="149"/>
        <v>-1424867421778.6023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50"/>
        <v>-1424867421778.6023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-5936947590.7441759</v>
      </c>
      <c r="L3467" s="444">
        <f t="shared" ca="1" si="149"/>
        <v>-1430804369369.3464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50"/>
        <v>-1430804369369.3464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-5961684872.3722763</v>
      </c>
      <c r="L3468" s="444">
        <f t="shared" ca="1" si="149"/>
        <v>-1436766054241.7188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50"/>
        <v>-1436766054241.7188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-5986525226.0071611</v>
      </c>
      <c r="L3469" s="444">
        <f t="shared" ca="1" si="149"/>
        <v>-1442752579467.7258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50"/>
        <v>-1442752579467.7258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-6011469081.1155243</v>
      </c>
      <c r="L3470" s="444">
        <f t="shared" ca="1" si="149"/>
        <v>-1448764048548.8413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50"/>
        <v>-1448764048548.8413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-6036516868.9535055</v>
      </c>
      <c r="L3471" s="444">
        <f t="shared" ca="1" si="149"/>
        <v>-1454800565417.7949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50"/>
        <v>-1454800565417.7949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-6061669022.5741453</v>
      </c>
      <c r="L3472" s="444">
        <f t="shared" ca="1" si="149"/>
        <v>-1460862234440.3691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50"/>
        <v>-1460862234440.3691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-6086925976.8348713</v>
      </c>
      <c r="L3473" s="444">
        <f t="shared" ca="1" si="149"/>
        <v>-1466949160417.2041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50"/>
        <v>-1466949160417.2041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-6112288168.4050169</v>
      </c>
      <c r="L3474" s="444">
        <f t="shared" ca="1" si="149"/>
        <v>-1473061448585.6091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50"/>
        <v>-1473061448585.6091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-6137756035.7733717</v>
      </c>
      <c r="L3475" s="444">
        <f t="shared" ca="1" si="149"/>
        <v>-1479199204621.3826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50"/>
        <v>-1479199204621.3826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-6163330019.2557602</v>
      </c>
      <c r="L3476" s="444">
        <f t="shared" ca="1" si="149"/>
        <v>-1485362534640.6384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50"/>
        <v>-1485362534640.6384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-6189010561.0026598</v>
      </c>
      <c r="L3477" s="444">
        <f t="shared" ca="1" si="149"/>
        <v>-1491551545201.6411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50"/>
        <v>-1491551545201.6411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-6214798105.0068378</v>
      </c>
      <c r="L3478" s="444">
        <f t="shared" ca="1" si="149"/>
        <v>-1497766343306.6479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50"/>
        <v>-1497766343306.6479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-6240693097.1110334</v>
      </c>
      <c r="L3479" s="444">
        <f t="shared" ca="1" si="149"/>
        <v>-1504007036403.759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50"/>
        <v>-1504007036403.759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-6266695985.0156622</v>
      </c>
      <c r="L3480" s="444">
        <f t="shared" ca="1" si="149"/>
        <v>-1510273732388.7747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50"/>
        <v>-1510273732388.7747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-6292807218.286561</v>
      </c>
      <c r="L3481" s="444">
        <f t="shared" ca="1" si="149"/>
        <v>-1516566539607.0613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50"/>
        <v>-1516566539607.0613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-6319027248.3627548</v>
      </c>
      <c r="L3482" s="444">
        <f t="shared" ca="1" si="149"/>
        <v>-1522885566855.4241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50"/>
        <v>-1522885566855.4241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-6345356528.5642672</v>
      </c>
      <c r="L3483" s="444">
        <f t="shared" ca="1" si="149"/>
        <v>-1529230923383.9883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50"/>
        <v>-1529230923383.9883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-6371795514.0999508</v>
      </c>
      <c r="L3484" s="444">
        <f t="shared" ca="1" si="149"/>
        <v>-1535602718898.0881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50"/>
        <v>-1535602718898.0881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-6398344662.075367</v>
      </c>
      <c r="L3485" s="444">
        <f t="shared" ca="1" si="149"/>
        <v>-1542001063560.1636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50"/>
        <v>-1542001063560.1636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-6425004431.5006819</v>
      </c>
      <c r="L3486" s="444">
        <f t="shared" ca="1" si="149"/>
        <v>-1548426067991.6643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50"/>
        <v>-1548426067991.6643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-6451775283.2986012</v>
      </c>
      <c r="L3487" s="444">
        <f t="shared" ca="1" si="149"/>
        <v>-1554877843274.9629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50"/>
        <v>-1554877843274.9629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-6478657680.3123455</v>
      </c>
      <c r="L3488" s="444">
        <f t="shared" ca="1" si="149"/>
        <v>-1561356500955.2751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50"/>
        <v>-1561356500955.2751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-6505652087.3136463</v>
      </c>
      <c r="L3489" s="444">
        <f t="shared" ca="1" si="149"/>
        <v>-1567862153042.5889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50"/>
        <v>-1567862153042.5889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-6532758971.010787</v>
      </c>
      <c r="L3490" s="444">
        <f t="shared" ca="1" si="149"/>
        <v>-1574394912013.5996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50"/>
        <v>-1574394912013.5996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-6559978800.0566654</v>
      </c>
      <c r="L3491" s="444">
        <f t="shared" ca="1" si="149"/>
        <v>-1580954890813.6563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50"/>
        <v>-1580954890813.6563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-6587312045.056901</v>
      </c>
      <c r="L3492" s="444">
        <f t="shared" ca="1" si="149"/>
        <v>-1587542202858.7131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50"/>
        <v>-1587542202858.7131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-6614759178.5779715</v>
      </c>
      <c r="L3493" s="444">
        <f t="shared" ca="1" si="149"/>
        <v>-1594156962037.291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50"/>
        <v>-1594156962037.291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-6642320675.1553793</v>
      </c>
      <c r="L3494" s="444">
        <f t="shared" ca="1" si="149"/>
        <v>-1600799282712.4463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50"/>
        <v>-1600799282712.4463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-6669997011.3018599</v>
      </c>
      <c r="L3495" s="444">
        <f t="shared" ca="1" si="149"/>
        <v>-1607469279723.748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50"/>
        <v>-1607469279723.748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-6697788665.5156164</v>
      </c>
      <c r="L3496" s="444">
        <f t="shared" ca="1" si="149"/>
        <v>-1614167068389.2637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50"/>
        <v>-1614167068389.2637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-6725696118.288599</v>
      </c>
      <c r="L3497" s="444">
        <f t="shared" ca="1" si="149"/>
        <v>-1620892764507.5522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50"/>
        <v>-1620892764507.5522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-6753719852.1148014</v>
      </c>
      <c r="L3498" s="444">
        <f t="shared" ca="1" si="149"/>
        <v>-1627646484359.667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50"/>
        <v>-1627646484359.667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-6781860351.4986124</v>
      </c>
      <c r="L3499" s="444">
        <f t="shared" ca="1" si="149"/>
        <v>-1634428344711.1655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50"/>
        <v>-1634428344711.1655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-6810118102.9631901</v>
      </c>
      <c r="L3500" s="444">
        <f t="shared" ca="1" si="149"/>
        <v>-1641238462814.1287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50"/>
        <v>-1641238462814.1287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-6838493595.0588694</v>
      </c>
      <c r="L3501" s="444">
        <f t="shared" ca="1" si="149"/>
        <v>-1648076956409.1875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50"/>
        <v>-1648076956409.1875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-6866987318.3716145</v>
      </c>
      <c r="L3502" s="444">
        <f t="shared" ca="1" si="149"/>
        <v>-1654943943727.5591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50"/>
        <v>-1654943943727.5591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-6895599765.531496</v>
      </c>
      <c r="L3503" s="444">
        <f t="shared" ca="1" si="149"/>
        <v>-1661839543493.0906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50"/>
        <v>-1661839543493.0906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-6924331431.2212105</v>
      </c>
      <c r="L3504" s="444">
        <f t="shared" ca="1" si="149"/>
        <v>-1668763874924.3118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50"/>
        <v>-1668763874924.3118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-6953182812.1846323</v>
      </c>
      <c r="L3505" s="444">
        <f t="shared" ca="1" si="149"/>
        <v>-1675717057736.4963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50"/>
        <v>-1675717057736.4963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-6982154407.2354012</v>
      </c>
      <c r="L3506" s="444">
        <f t="shared" ca="1" si="149"/>
        <v>-1682699212143.7317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50"/>
        <v>-1682699212143.7317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-7011246717.2655487</v>
      </c>
      <c r="L3507" s="444">
        <f t="shared" ca="1" si="149"/>
        <v>-1689710458860.9973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50"/>
        <v>-1689710458860.9973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-7040460245.2541552</v>
      </c>
      <c r="L3508" s="444">
        <f t="shared" ca="1" si="149"/>
        <v>-1696750919106.2515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50"/>
        <v>-1696750919106.2515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-7069795496.2760477</v>
      </c>
      <c r="L3509" s="444">
        <f t="shared" ca="1" si="149"/>
        <v>-1703820714602.5276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50"/>
        <v>-1703820714602.5276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-7099252977.5105314</v>
      </c>
      <c r="L3510" s="444">
        <f t="shared" ca="1" si="149"/>
        <v>-1710919967580.0381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50"/>
        <v>-1710919967580.0381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-7128833198.2501583</v>
      </c>
      <c r="L3511" s="444">
        <f t="shared" ca="1" si="149"/>
        <v>-1718048800778.2883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50"/>
        <v>-1718048800778.2883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-7158536669.9095335</v>
      </c>
      <c r="L3512" s="444">
        <f t="shared" ca="1" si="149"/>
        <v>-1725207337448.1978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50"/>
        <v>-1725207337448.1978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-7188363906.0341568</v>
      </c>
      <c r="L3513" s="444">
        <f t="shared" ca="1" si="149"/>
        <v>-1732395701354.2319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50"/>
        <v>-1732395701354.2319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-7218315422.3092985</v>
      </c>
      <c r="L3514" s="444">
        <f t="shared" ca="1" si="149"/>
        <v>-1739614016776.5413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50"/>
        <v>-1739614016776.5413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-7248391736.5689211</v>
      </c>
      <c r="L3515" s="444">
        <f t="shared" ca="1" si="149"/>
        <v>-1746862408513.1101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50"/>
        <v>-1746862408513.1101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-7278593368.8046265</v>
      </c>
      <c r="L3516" s="444">
        <f t="shared" ca="1" si="149"/>
        <v>-1754141001881.9148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50"/>
        <v>-1754141001881.9148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-7308920841.1746445</v>
      </c>
      <c r="L3517" s="444">
        <f t="shared" ca="1" si="149"/>
        <v>-1761449922723.0894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50"/>
        <v>-1761449922723.0894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-7339374678.0128717</v>
      </c>
      <c r="L3518" s="444">
        <f t="shared" ca="1" si="149"/>
        <v>-1768789297401.1023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50"/>
        <v>-1768789297401.1023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-7369955405.837925</v>
      </c>
      <c r="L3519" s="444">
        <f t="shared" ca="1" si="149"/>
        <v>-1776159252806.9402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50"/>
        <v>-1776159252806.9402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-7400663553.3622494</v>
      </c>
      <c r="L3520" s="444">
        <f t="shared" ca="1" si="149"/>
        <v>-1783559916360.3025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50"/>
        <v>-1783559916360.3025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-7431499651.5012598</v>
      </c>
      <c r="L3521" s="444">
        <f t="shared" ca="1" si="149"/>
        <v>-1790991416011.8037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50"/>
        <v>-1790991416011.8037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-7462464233.382515</v>
      </c>
      <c r="L3522" s="444">
        <f t="shared" ca="1" si="149"/>
        <v>-1798453880245.1863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50"/>
        <v>-1798453880245.1863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-7493557834.3549423</v>
      </c>
      <c r="L3523" s="444">
        <f t="shared" ca="1" si="149"/>
        <v>-1805947438079.5413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50"/>
        <v>-1805947438079.5413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-7524780991.9980898</v>
      </c>
      <c r="L3524" s="444">
        <f t="shared" ca="1" si="149"/>
        <v>-1813472219071.5393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50"/>
        <v>-1813472219071.5393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-7556134246.1314135</v>
      </c>
      <c r="L3525" s="444">
        <f t="shared" ca="1" si="149"/>
        <v>-1821028353317.6707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50"/>
        <v>-1821028353317.6707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-7587618138.8236275</v>
      </c>
      <c r="L3526" s="444">
        <f t="shared" ca="1" si="149"/>
        <v>-1828615971456.4944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50"/>
        <v>-1828615971456.4944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-7619233214.4020596</v>
      </c>
      <c r="L3527" s="444">
        <f t="shared" ca="1" si="149"/>
        <v>-1836235204670.8965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50"/>
        <v>-1836235204670.8965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-7650980019.4620686</v>
      </c>
      <c r="L3528" s="444">
        <f t="shared" ca="1" si="149"/>
        <v>-1843886184690.3586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50"/>
        <v>-1843886184690.3586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-7682859102.8764935</v>
      </c>
      <c r="L3529" s="444">
        <f t="shared" ca="1" si="149"/>
        <v>-1851569043793.2351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50"/>
        <v>-1851569043793.2351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-7714871015.8051462</v>
      </c>
      <c r="L3530" s="444">
        <f t="shared" ca="1" si="149"/>
        <v>-1859283914809.0403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50"/>
        <v>-1859283914809.0403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-7747016311.7043343</v>
      </c>
      <c r="L3531" s="444">
        <f t="shared" ca="1" si="149"/>
        <v>-1867030931120.7446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50"/>
        <v>-1867030931120.7446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-7779295546.3364344</v>
      </c>
      <c r="L3532" s="444">
        <f t="shared" ca="1" si="149"/>
        <v>-1874810226667.0811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50"/>
        <v>-1874810226667.0811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-7811709277.7795038</v>
      </c>
      <c r="L3533" s="444">
        <f t="shared" ca="1" si="149"/>
        <v>-1882621935944.8606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50"/>
        <v>-1882621935944.8606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-7844258066.4369192</v>
      </c>
      <c r="L3534" s="444">
        <f t="shared" ca="1" si="149"/>
        <v>-1890466194011.2976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50"/>
        <v>-1890466194011.2976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-7876942475.0470734</v>
      </c>
      <c r="L3535" s="444">
        <f t="shared" ca="1" si="149"/>
        <v>-1898343136486.3447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50"/>
        <v>-1898343136486.3447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-7909763068.6931038</v>
      </c>
      <c r="L3536" s="444">
        <f t="shared" ca="1" si="149"/>
        <v>-1906252899555.0378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50"/>
        <v>-1906252899555.0378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-7942720414.8126583</v>
      </c>
      <c r="L3537" s="444">
        <f t="shared" ca="1" si="149"/>
        <v>-1914195619969.8506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50"/>
        <v>-1914195619969.8506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-7975815083.2077093</v>
      </c>
      <c r="L3538" s="444">
        <f t="shared" ca="1" si="149"/>
        <v>-1922171435053.0583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50"/>
        <v>-1922171435053.0583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-8009047646.054409</v>
      </c>
      <c r="L3539" s="444">
        <f t="shared" ca="1" si="149"/>
        <v>-1930180482699.1128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50"/>
        <v>-1930180482699.1128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-8042418677.9129686</v>
      </c>
      <c r="L3540" s="444">
        <f t="shared" ca="1" si="149"/>
        <v>-1938222901377.0259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50"/>
        <v>-1938222901377.0259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-8075928755.737608</v>
      </c>
      <c r="L3541" s="444">
        <f t="shared" ca="1" si="149"/>
        <v>-1946298830132.7634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50"/>
        <v>-1946298830132.7634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-8109578458.8865156</v>
      </c>
      <c r="L3542" s="444">
        <f t="shared" ca="1" si="149"/>
        <v>-1954408408591.6499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50"/>
        <v>-1954408408591.6499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-8143368369.1318741</v>
      </c>
      <c r="L3543" s="444">
        <f t="shared" ca="1" si="149"/>
        <v>-1962551776960.7817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50"/>
        <v>-1962551776960.7817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-8177299070.6699228</v>
      </c>
      <c r="L3544" s="444">
        <f t="shared" ca="1" si="149"/>
        <v>-1970729076031.4517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50"/>
        <v>-1970729076031.4517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-8211371150.1310472</v>
      </c>
      <c r="L3545" s="444">
        <f t="shared" ca="1" si="149"/>
        <v>-1978940447181.5828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50"/>
        <v>-1978940447181.5828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-8245585196.5899277</v>
      </c>
      <c r="L3546" s="444">
        <f t="shared" ca="1" si="149"/>
        <v>-1987186032378.1726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50"/>
        <v>-1987186032378.1726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-8279941801.5757198</v>
      </c>
      <c r="L3547" s="444">
        <f t="shared" ca="1" si="149"/>
        <v>-1995465974179.7483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50"/>
        <v>-1995465974179.7483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-8314441559.0822859</v>
      </c>
      <c r="L3548" s="444">
        <f t="shared" ca="1" si="149"/>
        <v>-2003780415738.8306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50"/>
        <v>-2003780415738.8306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-8349085065.5784607</v>
      </c>
      <c r="L3549" s="444">
        <f t="shared" ca="1" si="149"/>
        <v>-2012129500804.4089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50"/>
        <v>-2012129500804.4089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-8383872920.0183697</v>
      </c>
      <c r="L3550" s="444">
        <f t="shared" ca="1" si="149"/>
        <v>-2020513373724.4272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50"/>
        <v>-2020513373724.4272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-8418805723.8517809</v>
      </c>
      <c r="L3551" s="444">
        <f t="shared" ca="1" si="149"/>
        <v>-2028932179448.2791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50"/>
        <v>-2028932179448.2791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-8453884081.0344973</v>
      </c>
      <c r="L3552" s="444">
        <f t="shared" ca="1" si="149"/>
        <v>-2037386063529.3135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50"/>
        <v>-2037386063529.3135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-8489108598.038806</v>
      </c>
      <c r="L3553" s="444">
        <f t="shared" ca="1" si="149"/>
        <v>-2045875172127.3523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50"/>
        <v>-2045875172127.3523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-8524479883.8639679</v>
      </c>
      <c r="L3554" s="444">
        <f t="shared" ca="1" si="149"/>
        <v>-2054399652011.2163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50"/>
        <v>-2054399652011.2163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-8559998550.0467348</v>
      </c>
      <c r="L3555" s="444">
        <f t="shared" ca="1" si="149"/>
        <v>-2062959650561.2629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50"/>
        <v>-2062959650561.2629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-8595665210.6719284</v>
      </c>
      <c r="L3556" s="444">
        <f t="shared" ca="1" si="149"/>
        <v>-2071555315771.9348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50"/>
        <v>-2071555315771.9348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-8631480482.3830624</v>
      </c>
      <c r="L3557" s="444">
        <f t="shared" ca="1" si="149"/>
        <v>-2080186796254.3179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50"/>
        <v>-2080186796254.3179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-8667444984.3929901</v>
      </c>
      <c r="L3558" s="444">
        <f t="shared" ca="1" si="149"/>
        <v>-2088854241238.7109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50"/>
        <v>-2088854241238.7109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-8703559338.4946289</v>
      </c>
      <c r="L3559" s="444">
        <f t="shared" ca="1" si="149"/>
        <v>-2097557800577.2056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50"/>
        <v>-2097557800577.2056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-8739824169.0716896</v>
      </c>
      <c r="L3560" s="444">
        <f t="shared" ca="1" si="149"/>
        <v>-2106297624746.2773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50"/>
        <v>-2106297624746.2773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-8776240103.1094875</v>
      </c>
      <c r="L3561" s="444">
        <f t="shared" ca="1" si="149"/>
        <v>-2115073864849.3867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50"/>
        <v>-2115073864849.3867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-8812807770.2057781</v>
      </c>
      <c r="L3562" s="444">
        <f t="shared" ca="1" si="149"/>
        <v>-2123886672619.5925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50"/>
        <v>-2123886672619.5925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-8849527802.5816345</v>
      </c>
      <c r="L3563" s="444">
        <f t="shared" ca="1" si="149"/>
        <v>-2132736200422.1741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50"/>
        <v>-2132736200422.1741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-8886400835.0923901</v>
      </c>
      <c r="L3564" s="444">
        <f t="shared" ca="1" si="149"/>
        <v>-2141622601257.2664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50"/>
        <v>-2141622601257.2664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-8923427505.2386112</v>
      </c>
      <c r="L3565" s="444">
        <f t="shared" ca="1" si="149"/>
        <v>-2150546028762.5049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50"/>
        <v>-2150546028762.5049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-8960608453.177103</v>
      </c>
      <c r="L3566" s="444">
        <f t="shared" ca="1" si="149"/>
        <v>-2159506637215.6819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50"/>
        <v>-2159506637215.6819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-8997944321.7320061</v>
      </c>
      <c r="L3567" s="444">
        <f t="shared" ca="1" si="149"/>
        <v>-2168504581537.4138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50"/>
        <v>-2168504581537.4138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-9035435756.4058914</v>
      </c>
      <c r="L3568" s="444">
        <f t="shared" ca="1" si="149"/>
        <v>-2177540017293.8198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50"/>
        <v>-2177540017293.8198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-9073083405.3909149</v>
      </c>
      <c r="L3569" s="444">
        <f t="shared" ca="1" si="149"/>
        <v>-2186613100699.2107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50"/>
        <v>-2186613100699.2107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-9110887919.5800438</v>
      </c>
      <c r="L3570" s="444">
        <f t="shared" ca="1" si="149"/>
        <v>-2195723988618.7908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50"/>
        <v>-2195723988618.7908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-9148849952.5782948</v>
      </c>
      <c r="L3571" s="444">
        <f t="shared" ca="1" si="149"/>
        <v>-2204872838571.3691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50"/>
        <v>-2204872838571.3691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-9186970160.7140388</v>
      </c>
      <c r="L3572" s="444">
        <f t="shared" ca="1" si="149"/>
        <v>-2214059808732.083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50"/>
        <v>-2214059808732.083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-9225249203.0503464</v>
      </c>
      <c r="L3573" s="444">
        <f t="shared" ca="1" si="149"/>
        <v>-2223285057935.1333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50"/>
        <v>-2223285057935.1333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-9263687741.396389</v>
      </c>
      <c r="L3574" s="444">
        <f t="shared" ca="1" si="149"/>
        <v>-2232548745676.5298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50"/>
        <v>-2232548745676.5298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-9302286440.3188744</v>
      </c>
      <c r="L3575" s="444">
        <f t="shared" ca="1" si="149"/>
        <v>-2241851032116.8486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50"/>
        <v>-2241851032116.8486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-9341045967.1535358</v>
      </c>
      <c r="L3576" s="444">
        <f t="shared" ca="1" si="149"/>
        <v>-2251192078084.002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50"/>
        <v>-2251192078084.002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-9379966992.016674</v>
      </c>
      <c r="L3577" s="444">
        <f t="shared" ca="1" si="149"/>
        <v>-2260572045076.0186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50"/>
        <v>-2260572045076.0186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-9419050187.8167439</v>
      </c>
      <c r="L3578" s="444">
        <f t="shared" ref="L3578:L3832" ca="1" si="154">I3578-J3578+K3578</f>
        <v>-2269991095263.8354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55">L3578</f>
        <v>-2269991095263.8354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-9458296230.2659817</v>
      </c>
      <c r="L3579" s="444">
        <f t="shared" ca="1" si="154"/>
        <v>-2279449391494.1016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55"/>
        <v>-2279449391494.1016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-9497705797.8920898</v>
      </c>
      <c r="L3580" s="444">
        <f t="shared" ca="1" si="154"/>
        <v>-2288947097291.9937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55"/>
        <v>-2288947097291.9937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-9537279572.0499725</v>
      </c>
      <c r="L3581" s="444">
        <f t="shared" ca="1" si="154"/>
        <v>-2298484376864.0435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55"/>
        <v>-2298484376864.0435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-9577018236.9335136</v>
      </c>
      <c r="L3582" s="444">
        <f t="shared" ca="1" si="154"/>
        <v>-2308061395100.9771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55"/>
        <v>-2308061395100.9771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-9616922479.5874043</v>
      </c>
      <c r="L3583" s="444">
        <f t="shared" ca="1" si="154"/>
        <v>-2317678317580.5645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55"/>
        <v>-2317678317580.5645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-9656992989.9190178</v>
      </c>
      <c r="L3584" s="444">
        <f t="shared" ca="1" si="154"/>
        <v>-2327335310570.4834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55"/>
        <v>-2327335310570.4834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-9697230460.7103481</v>
      </c>
      <c r="L3585" s="444">
        <f t="shared" ca="1" si="154"/>
        <v>-2337032541031.1938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55"/>
        <v>-2337032541031.1938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-9737635587.6299744</v>
      </c>
      <c r="L3586" s="444">
        <f t="shared" ca="1" si="154"/>
        <v>-2346770176618.8237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55"/>
        <v>-2346770176618.8237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-9778209069.2450981</v>
      </c>
      <c r="L3587" s="444">
        <f t="shared" ca="1" si="154"/>
        <v>-2356548385688.0688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55"/>
        <v>-2356548385688.0688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-9818951607.0336208</v>
      </c>
      <c r="L3588" s="444">
        <f t="shared" ca="1" si="154"/>
        <v>-2366367337295.1025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55"/>
        <v>-2366367337295.1025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-9859863905.3962612</v>
      </c>
      <c r="L3589" s="444">
        <f t="shared" ca="1" si="154"/>
        <v>-2376227201200.499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55"/>
        <v>-2376227201200.499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-9900946671.668745</v>
      </c>
      <c r="L3590" s="444">
        <f t="shared" ca="1" si="154"/>
        <v>-2386128147872.168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55"/>
        <v>-2386128147872.168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-9942200616.1340332</v>
      </c>
      <c r="L3591" s="444">
        <f t="shared" ca="1" si="154"/>
        <v>-2396070348488.3018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55"/>
        <v>-2396070348488.3018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-9983626452.0345898</v>
      </c>
      <c r="L3592" s="444">
        <f t="shared" ca="1" si="154"/>
        <v>-2406053974940.3364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55"/>
        <v>-2406053974940.3364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-10025224895.584736</v>
      </c>
      <c r="L3593" s="444">
        <f t="shared" ca="1" si="154"/>
        <v>-2416079199835.9214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55"/>
        <v>-2416079199835.9214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-10066996665.983006</v>
      </c>
      <c r="L3594" s="444">
        <f t="shared" ca="1" si="154"/>
        <v>-2426146196501.9043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55"/>
        <v>-2426146196501.9043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-10108942485.424601</v>
      </c>
      <c r="L3595" s="444">
        <f t="shared" ca="1" si="154"/>
        <v>-2436255138987.3291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55"/>
        <v>-2436255138987.3291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-10151063079.113871</v>
      </c>
      <c r="L3596" s="444">
        <f t="shared" ca="1" si="154"/>
        <v>-2446406202066.4429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55"/>
        <v>-2446406202066.4429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-10193359175.276846</v>
      </c>
      <c r="L3597" s="444">
        <f t="shared" ca="1" si="154"/>
        <v>-2456599561241.7197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55"/>
        <v>-2456599561241.7197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-10235831505.173832</v>
      </c>
      <c r="L3598" s="444">
        <f t="shared" ca="1" si="154"/>
        <v>-2466835392746.8936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55"/>
        <v>-2466835392746.8936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-10278480803.112057</v>
      </c>
      <c r="L3599" s="444">
        <f t="shared" ca="1" si="154"/>
        <v>-2477113873550.0054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55"/>
        <v>-2477113873550.0054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-10321307806.458355</v>
      </c>
      <c r="L3600" s="444">
        <f t="shared" ca="1" si="154"/>
        <v>-2487435181356.4639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55"/>
        <v>-2487435181356.4639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-10364313255.651932</v>
      </c>
      <c r="L3601" s="444">
        <f t="shared" ca="1" si="154"/>
        <v>-2497799494612.1157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55"/>
        <v>-2497799494612.1157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-10407497894.217148</v>
      </c>
      <c r="L3602" s="444">
        <f t="shared" ca="1" si="154"/>
        <v>-2508206992506.333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55"/>
        <v>-2508206992506.333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-10450862468.776388</v>
      </c>
      <c r="L3603" s="444">
        <f t="shared" ca="1" si="154"/>
        <v>-2518657854975.1094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55"/>
        <v>-2518657854975.1094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-10494407729.062956</v>
      </c>
      <c r="L3604" s="444">
        <f t="shared" ca="1" si="154"/>
        <v>-2529152262704.1724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55"/>
        <v>-2529152262704.1724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-10538134427.934052</v>
      </c>
      <c r="L3605" s="444">
        <f t="shared" ca="1" si="154"/>
        <v>-2539690397132.1064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55"/>
        <v>-2539690397132.1064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-10582043321.383778</v>
      </c>
      <c r="L3606" s="444">
        <f t="shared" ca="1" si="154"/>
        <v>-2550272440453.4902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55"/>
        <v>-2550272440453.4902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-10626135168.55621</v>
      </c>
      <c r="L3607" s="444">
        <f t="shared" ca="1" si="154"/>
        <v>-2560898575622.0464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55"/>
        <v>-2560898575622.0464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-10670410731.758526</v>
      </c>
      <c r="L3608" s="444">
        <f t="shared" ca="1" si="154"/>
        <v>-2571568986353.8047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55"/>
        <v>-2571568986353.8047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-10714870776.474186</v>
      </c>
      <c r="L3609" s="444">
        <f t="shared" ca="1" si="154"/>
        <v>-2582283857130.2788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55"/>
        <v>-2582283857130.2788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-10759516071.376162</v>
      </c>
      <c r="L3610" s="444">
        <f t="shared" ca="1" si="154"/>
        <v>-2593043373201.6548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55"/>
        <v>-2593043373201.6548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-10804347388.340229</v>
      </c>
      <c r="L3611" s="444">
        <f t="shared" ca="1" si="154"/>
        <v>-2603847720589.9951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55"/>
        <v>-2603847720589.9951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-10849365502.458313</v>
      </c>
      <c r="L3612" s="444">
        <f t="shared" ca="1" si="154"/>
        <v>-2614697086092.4536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55"/>
        <v>-2614697086092.4536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-10894571192.051889</v>
      </c>
      <c r="L3613" s="444">
        <f t="shared" ca="1" si="154"/>
        <v>-2625591657284.5054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55"/>
        <v>-2625591657284.5054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-10939965238.685438</v>
      </c>
      <c r="L3614" s="444">
        <f t="shared" ca="1" si="154"/>
        <v>-2636531622523.1909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55"/>
        <v>-2636531622523.1909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-10985548427.179962</v>
      </c>
      <c r="L3615" s="444">
        <f t="shared" ca="1" si="154"/>
        <v>-2647517170950.3711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55"/>
        <v>-2647517170950.3711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-11031321545.626547</v>
      </c>
      <c r="L3616" s="444">
        <f t="shared" ca="1" si="154"/>
        <v>-2658548492495.9976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55"/>
        <v>-2658548492495.9976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-11077285385.39999</v>
      </c>
      <c r="L3617" s="444">
        <f t="shared" ca="1" si="154"/>
        <v>-2669625777881.3975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55"/>
        <v>-2669625777881.3975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-11123440741.172489</v>
      </c>
      <c r="L3618" s="444">
        <f t="shared" ca="1" si="154"/>
        <v>-2680749218622.5698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55"/>
        <v>-2680749218622.5698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-11169788410.927374</v>
      </c>
      <c r="L3619" s="444">
        <f t="shared" ca="1" si="154"/>
        <v>-2691919007033.4971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55"/>
        <v>-2691919007033.4971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-11216329195.972904</v>
      </c>
      <c r="L3620" s="444">
        <f t="shared" ca="1" si="154"/>
        <v>-2703135336229.4702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55"/>
        <v>-2703135336229.4702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-11263063900.956125</v>
      </c>
      <c r="L3621" s="444">
        <f t="shared" ca="1" si="154"/>
        <v>-2714398400130.4263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55"/>
        <v>-2714398400130.4263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-11309993333.876776</v>
      </c>
      <c r="L3622" s="444">
        <f t="shared" ca="1" si="154"/>
        <v>-2725708393464.3032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55"/>
        <v>-2725708393464.3032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-11357118306.101263</v>
      </c>
      <c r="L3623" s="444">
        <f t="shared" ca="1" si="154"/>
        <v>-2737065511770.4043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55"/>
        <v>-2737065511770.4043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-11404439632.376684</v>
      </c>
      <c r="L3624" s="444">
        <f t="shared" ca="1" si="154"/>
        <v>-2748469951402.7808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55"/>
        <v>-2748469951402.7808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-11451958130.844919</v>
      </c>
      <c r="L3625" s="444">
        <f t="shared" ca="1" si="154"/>
        <v>-2759921909533.6255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55"/>
        <v>-2759921909533.6255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-11499674623.056772</v>
      </c>
      <c r="L3626" s="444">
        <f t="shared" ca="1" si="154"/>
        <v>-2771421584156.6821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55"/>
        <v>-2771421584156.6821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-11547589933.986176</v>
      </c>
      <c r="L3627" s="444">
        <f t="shared" ca="1" si="154"/>
        <v>-2782969174090.6685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55"/>
        <v>-2782969174090.6685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-11595704892.044453</v>
      </c>
      <c r="L3628" s="444">
        <f t="shared" ca="1" si="154"/>
        <v>-2794564878982.7129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55"/>
        <v>-2794564878982.7129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-11644020329.094637</v>
      </c>
      <c r="L3629" s="444">
        <f t="shared" ca="1" si="154"/>
        <v>-2806208899311.8076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55"/>
        <v>-2806208899311.8076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-11692537080.465864</v>
      </c>
      <c r="L3630" s="444">
        <f t="shared" ca="1" si="154"/>
        <v>-2817901436392.2734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55"/>
        <v>-2817901436392.2734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-11741255984.967806</v>
      </c>
      <c r="L3631" s="444">
        <f t="shared" ca="1" si="154"/>
        <v>-2829642692377.2412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55"/>
        <v>-2829642692377.2412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-11790177884.905172</v>
      </c>
      <c r="L3632" s="444">
        <f t="shared" ca="1" si="154"/>
        <v>-2841432870262.1465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55"/>
        <v>-2841432870262.1465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-11839303626.092278</v>
      </c>
      <c r="L3633" s="444">
        <f t="shared" ca="1" si="154"/>
        <v>-2853272173888.2388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55"/>
        <v>-2853272173888.2388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-11888634057.867661</v>
      </c>
      <c r="L3634" s="444">
        <f t="shared" ca="1" si="154"/>
        <v>-2865160807946.1064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55"/>
        <v>-2865160807946.1064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-11938170033.108776</v>
      </c>
      <c r="L3635" s="444">
        <f t="shared" ca="1" si="154"/>
        <v>-2877098977979.2153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55"/>
        <v>-2877098977979.2153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-11987912408.246731</v>
      </c>
      <c r="L3636" s="444">
        <f t="shared" ca="1" si="154"/>
        <v>-2889086890387.4619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55"/>
        <v>-2889086890387.4619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-12037862043.281092</v>
      </c>
      <c r="L3637" s="444">
        <f t="shared" ca="1" si="154"/>
        <v>-2901124752430.7432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55"/>
        <v>-2901124752430.7432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-12088019801.794764</v>
      </c>
      <c r="L3638" s="444">
        <f t="shared" ca="1" si="154"/>
        <v>-2913212772232.5381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55"/>
        <v>-2913212772232.5381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-12138386550.968908</v>
      </c>
      <c r="L3639" s="444">
        <f t="shared" ca="1" si="154"/>
        <v>-2925351158783.5068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55"/>
        <v>-2925351158783.5068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-12188963161.597944</v>
      </c>
      <c r="L3640" s="444">
        <f t="shared" ca="1" si="154"/>
        <v>-2937540121945.105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55"/>
        <v>-2937540121945.105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-12239750508.104605</v>
      </c>
      <c r="L3641" s="444">
        <f t="shared" ca="1" si="154"/>
        <v>-2949779872453.2095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55"/>
        <v>-2949779872453.2095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-12290749468.555038</v>
      </c>
      <c r="L3642" s="444">
        <f t="shared" ca="1" si="154"/>
        <v>-2962070621921.7646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55"/>
        <v>-2962070621921.7646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-12341960924.674019</v>
      </c>
      <c r="L3643" s="444">
        <f t="shared" ca="1" si="154"/>
        <v>-2974412582846.4385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55"/>
        <v>-2974412582846.4385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-12393385761.860161</v>
      </c>
      <c r="L3644" s="444">
        <f t="shared" ca="1" si="154"/>
        <v>-2986805968608.2988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55"/>
        <v>-2986805968608.2988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-12445024869.201244</v>
      </c>
      <c r="L3645" s="444">
        <f t="shared" ca="1" si="154"/>
        <v>-2999250993477.5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55"/>
        <v>-2999250993477.5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-12496879139.489584</v>
      </c>
      <c r="L3646" s="444">
        <f t="shared" ca="1" si="154"/>
        <v>-3011747872616.9897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55"/>
        <v>-3011747872616.9897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-12548949469.237457</v>
      </c>
      <c r="L3647" s="444">
        <f t="shared" ca="1" si="154"/>
        <v>-3024296822086.2271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55"/>
        <v>-3024296822086.2271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-12601236758.692612</v>
      </c>
      <c r="L3648" s="444">
        <f t="shared" ca="1" si="154"/>
        <v>-3036898058844.9194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55"/>
        <v>-3036898058844.9194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-12653741911.85383</v>
      </c>
      <c r="L3649" s="444">
        <f t="shared" ca="1" si="154"/>
        <v>-3049551800756.7734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55"/>
        <v>-3049551800756.7734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-12706465836.486555</v>
      </c>
      <c r="L3650" s="444">
        <f t="shared" ca="1" si="154"/>
        <v>-3062258266593.2598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55"/>
        <v>-3062258266593.2598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-12759409444.138582</v>
      </c>
      <c r="L3651" s="444">
        <f t="shared" ca="1" si="154"/>
        <v>-3075017676037.3984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55"/>
        <v>-3075017676037.3984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-12812573650.155827</v>
      </c>
      <c r="L3652" s="444">
        <f t="shared" ca="1" si="154"/>
        <v>-3087830249687.5542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55"/>
        <v>-3087830249687.5542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-12865959373.698143</v>
      </c>
      <c r="L3653" s="444">
        <f t="shared" ca="1" si="154"/>
        <v>-3100696209061.2524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55"/>
        <v>-3100696209061.2524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-12919567537.755219</v>
      </c>
      <c r="L3654" s="444">
        <f t="shared" ca="1" si="154"/>
        <v>-3113615776599.0078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55"/>
        <v>-3113615776599.0078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-12973399069.162533</v>
      </c>
      <c r="L3655" s="444">
        <f t="shared" ca="1" si="154"/>
        <v>-3126589175668.1704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55"/>
        <v>-3126589175668.1704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-13027454898.617376</v>
      </c>
      <c r="L3656" s="444">
        <f t="shared" ca="1" si="154"/>
        <v>-3139616630566.7876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55"/>
        <v>-3139616630566.7876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-13081735960.694948</v>
      </c>
      <c r="L3657" s="444">
        <f t="shared" ca="1" si="154"/>
        <v>-3152698366527.4824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55"/>
        <v>-3152698366527.4824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-13136243193.86451</v>
      </c>
      <c r="L3658" s="444">
        <f t="shared" ca="1" si="154"/>
        <v>-3165834609721.3472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55"/>
        <v>-3165834609721.3472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-13190977540.505613</v>
      </c>
      <c r="L3659" s="444">
        <f t="shared" ca="1" si="154"/>
        <v>-3179025587261.8525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55"/>
        <v>-3179025587261.8525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-13245939946.924385</v>
      </c>
      <c r="L3660" s="444">
        <f t="shared" ca="1" si="154"/>
        <v>-3192271527208.7769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55"/>
        <v>-3192271527208.7769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-13301131363.369904</v>
      </c>
      <c r="L3661" s="444">
        <f t="shared" ca="1" si="154"/>
        <v>-3205572658572.147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55"/>
        <v>-3205572658572.147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-13356552744.050611</v>
      </c>
      <c r="L3662" s="444">
        <f t="shared" ca="1" si="154"/>
        <v>-3218929211316.1978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55"/>
        <v>-3218929211316.1978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-13412205047.150824</v>
      </c>
      <c r="L3663" s="444">
        <f t="shared" ca="1" si="154"/>
        <v>-3232341416363.3486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55"/>
        <v>-3232341416363.3486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-13468089234.847286</v>
      </c>
      <c r="L3664" s="444">
        <f t="shared" ca="1" si="154"/>
        <v>-3245809505598.1958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55"/>
        <v>-3245809505598.1958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-13524206273.325815</v>
      </c>
      <c r="L3665" s="444">
        <f t="shared" ca="1" si="154"/>
        <v>-3259333711871.5215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55"/>
        <v>-3259333711871.5215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-13580557132.798006</v>
      </c>
      <c r="L3666" s="444">
        <f t="shared" ca="1" si="154"/>
        <v>-3272914269004.3193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55"/>
        <v>-3272914269004.3193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-13637142787.517998</v>
      </c>
      <c r="L3667" s="444">
        <f t="shared" ca="1" si="154"/>
        <v>-3286551411791.8374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55"/>
        <v>-3286551411791.8374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-13693964215.799322</v>
      </c>
      <c r="L3668" s="444">
        <f t="shared" ca="1" si="154"/>
        <v>-3300245376007.6367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55"/>
        <v>-3300245376007.6367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-13751022400.03182</v>
      </c>
      <c r="L3669" s="444">
        <f t="shared" ca="1" si="154"/>
        <v>-3313996398407.6685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55"/>
        <v>-3313996398407.6685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-13808318326.698618</v>
      </c>
      <c r="L3670" s="444">
        <f t="shared" ca="1" si="154"/>
        <v>-3327804716734.3672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55"/>
        <v>-3327804716734.3672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-13865852986.393196</v>
      </c>
      <c r="L3671" s="444">
        <f t="shared" ca="1" si="154"/>
        <v>-3341670569720.7603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55"/>
        <v>-3341670569720.7603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-13923627373.8365</v>
      </c>
      <c r="L3672" s="444">
        <f t="shared" ca="1" si="154"/>
        <v>-3355594197094.5967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55"/>
        <v>-3355594197094.5967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-13981642487.894152</v>
      </c>
      <c r="L3673" s="444">
        <f t="shared" ca="1" si="154"/>
        <v>-3369575839582.4907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55"/>
        <v>-3369575839582.4907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-14039899331.593712</v>
      </c>
      <c r="L3674" s="444">
        <f t="shared" ca="1" si="154"/>
        <v>-3383615738914.0845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55"/>
        <v>-3383615738914.0845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-14098398912.142019</v>
      </c>
      <c r="L3675" s="444">
        <f t="shared" ca="1" si="154"/>
        <v>-3397714137826.2266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55"/>
        <v>-3397714137826.2266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-14157142240.94261</v>
      </c>
      <c r="L3676" s="444">
        <f t="shared" ca="1" si="154"/>
        <v>-3411871280067.1689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55"/>
        <v>-3411871280067.1689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-14216130333.613203</v>
      </c>
      <c r="L3677" s="444">
        <f t="shared" ca="1" si="154"/>
        <v>-3426087410400.7822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55"/>
        <v>-3426087410400.7822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-14275364210.003258</v>
      </c>
      <c r="L3678" s="444">
        <f t="shared" ca="1" si="154"/>
        <v>-3440362774610.7856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55"/>
        <v>-3440362774610.7856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-14334844894.211607</v>
      </c>
      <c r="L3679" s="444">
        <f t="shared" ca="1" si="154"/>
        <v>-3454697619504.9971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55"/>
        <v>-3454697619504.9971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-14394573414.604155</v>
      </c>
      <c r="L3680" s="444">
        <f t="shared" ca="1" si="154"/>
        <v>-3469092192919.6011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55"/>
        <v>-3469092192919.6011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-14454550803.831671</v>
      </c>
      <c r="L3681" s="444">
        <f t="shared" ca="1" si="154"/>
        <v>-3483546743723.4326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55"/>
        <v>-3483546743723.4326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-14514778098.847635</v>
      </c>
      <c r="L3682" s="444">
        <f t="shared" ca="1" si="154"/>
        <v>-3498061521822.2803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55"/>
        <v>-3498061521822.2803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-14575256340.926168</v>
      </c>
      <c r="L3683" s="444">
        <f t="shared" ca="1" si="154"/>
        <v>-3512636778163.2065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55"/>
        <v>-3512636778163.2065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-14635986575.680027</v>
      </c>
      <c r="L3684" s="444">
        <f t="shared" ca="1" si="154"/>
        <v>-3527272764738.8867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55"/>
        <v>-3527272764738.8867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-14696969853.078695</v>
      </c>
      <c r="L3685" s="444">
        <f t="shared" ca="1" si="154"/>
        <v>-3541969734591.9653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55"/>
        <v>-3541969734591.9653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-14758207227.46652</v>
      </c>
      <c r="L3686" s="444">
        <f t="shared" ca="1" si="154"/>
        <v>-3556727941819.4316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55"/>
        <v>-3556727941819.4316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-14819699757.580967</v>
      </c>
      <c r="L3687" s="444">
        <f t="shared" ca="1" si="154"/>
        <v>-3571547641577.0127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55"/>
        <v>-3571547641577.0127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-14881448506.570885</v>
      </c>
      <c r="L3688" s="444">
        <f t="shared" ca="1" si="154"/>
        <v>-3586429090083.5835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55"/>
        <v>-3586429090083.5835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-14943454542.014931</v>
      </c>
      <c r="L3689" s="444">
        <f t="shared" ca="1" si="154"/>
        <v>-3601372544625.5986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55"/>
        <v>-3601372544625.5986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-15005718935.939997</v>
      </c>
      <c r="L3690" s="444">
        <f t="shared" ca="1" si="154"/>
        <v>-3616378263561.5386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55"/>
        <v>-3616378263561.5386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-15068242764.839745</v>
      </c>
      <c r="L3691" s="444">
        <f t="shared" ca="1" si="154"/>
        <v>-3631446506326.3784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55"/>
        <v>-3631446506326.3784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-15131027109.693241</v>
      </c>
      <c r="L3692" s="444">
        <f t="shared" ca="1" si="154"/>
        <v>-3646577533436.0718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55"/>
        <v>-3646577533436.0718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-15194073055.983633</v>
      </c>
      <c r="L3693" s="444">
        <f t="shared" ca="1" si="154"/>
        <v>-3661771606492.0552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55"/>
        <v>-3661771606492.0552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-15257381693.716898</v>
      </c>
      <c r="L3694" s="444">
        <f t="shared" ca="1" si="154"/>
        <v>-3677028988185.772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55"/>
        <v>-3677028988185.772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-15320954117.440714</v>
      </c>
      <c r="L3695" s="444">
        <f t="shared" ca="1" si="154"/>
        <v>-3692349942303.2129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55"/>
        <v>-3692349942303.2129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-15384791426.263384</v>
      </c>
      <c r="L3696" s="444">
        <f t="shared" ca="1" si="154"/>
        <v>-3707734733729.4761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55"/>
        <v>-3707734733729.4761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-15448894723.872816</v>
      </c>
      <c r="L3697" s="444">
        <f t="shared" ca="1" si="154"/>
        <v>-3723183628453.3491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55"/>
        <v>-3723183628453.3491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-15513265118.55562</v>
      </c>
      <c r="L3698" s="444">
        <f t="shared" ca="1" si="154"/>
        <v>-3738696893571.9048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55"/>
        <v>-3738696893571.9048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-15577903723.21627</v>
      </c>
      <c r="L3699" s="444">
        <f t="shared" ca="1" si="154"/>
        <v>-3754274797295.1211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55"/>
        <v>-3754274797295.1211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-15642811655.396339</v>
      </c>
      <c r="L3700" s="444">
        <f t="shared" ca="1" si="154"/>
        <v>-3769917608950.5176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55"/>
        <v>-3769917608950.5176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-15707990037.293823</v>
      </c>
      <c r="L3701" s="444">
        <f t="shared" ca="1" si="154"/>
        <v>-3785625598987.8115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55"/>
        <v>-3785625598987.8115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-15773439995.782547</v>
      </c>
      <c r="L3702" s="444">
        <f t="shared" ca="1" si="154"/>
        <v>-3801399038983.5942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55"/>
        <v>-3801399038983.5942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-15839162662.431643</v>
      </c>
      <c r="L3703" s="444">
        <f t="shared" ca="1" si="154"/>
        <v>-3817238201646.0259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55"/>
        <v>-3817238201646.0259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-15905159173.525108</v>
      </c>
      <c r="L3704" s="444">
        <f t="shared" ca="1" si="154"/>
        <v>-3833143360819.5508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55"/>
        <v>-3833143360819.5508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-15971430670.081459</v>
      </c>
      <c r="L3705" s="444">
        <f t="shared" ca="1" si="154"/>
        <v>-3849114791489.6323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55"/>
        <v>-3849114791489.6323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-16037978297.873468</v>
      </c>
      <c r="L3706" s="444">
        <f t="shared" ca="1" si="154"/>
        <v>-3865152769787.5059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55"/>
        <v>-3865152769787.5059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-16104803207.447943</v>
      </c>
      <c r="L3707" s="444">
        <f t="shared" ca="1" si="154"/>
        <v>-3881257572994.9536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55"/>
        <v>-3881257572994.9536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-16171906554.145639</v>
      </c>
      <c r="L3708" s="444">
        <f t="shared" ca="1" si="154"/>
        <v>-3897429479549.0991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55"/>
        <v>-3897429479549.0991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-16239289498.121246</v>
      </c>
      <c r="L3709" s="444">
        <f t="shared" ca="1" si="154"/>
        <v>-3913668769047.2202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55"/>
        <v>-3913668769047.2202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-16306953204.363417</v>
      </c>
      <c r="L3710" s="444">
        <f t="shared" ca="1" si="154"/>
        <v>-3929975722251.5835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55"/>
        <v>-3929975722251.5835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-16374898842.714931</v>
      </c>
      <c r="L3711" s="444">
        <f t="shared" ca="1" si="154"/>
        <v>-3946350621094.2983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55"/>
        <v>-3946350621094.2983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-16443127587.892908</v>
      </c>
      <c r="L3712" s="444">
        <f t="shared" ca="1" si="154"/>
        <v>-3962793748682.1914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55"/>
        <v>-3962793748682.1914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-16511640619.509132</v>
      </c>
      <c r="L3713" s="444">
        <f t="shared" ca="1" si="154"/>
        <v>-3979305389301.7007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55"/>
        <v>-3979305389301.7007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-16580439122.090422</v>
      </c>
      <c r="L3714" s="444">
        <f t="shared" ca="1" si="154"/>
        <v>-3995885828423.791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55"/>
        <v>-3995885828423.791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-16649524285.099129</v>
      </c>
      <c r="L3715" s="444">
        <f t="shared" ca="1" si="154"/>
        <v>-4012535352708.8901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55"/>
        <v>-4012535352708.8901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-16718897302.953709</v>
      </c>
      <c r="L3716" s="444">
        <f t="shared" ca="1" si="154"/>
        <v>-4029254250011.8438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55"/>
        <v>-4029254250011.8438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-16788559375.049349</v>
      </c>
      <c r="L3717" s="444">
        <f t="shared" ca="1" si="154"/>
        <v>-4046042809386.8931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55"/>
        <v>-4046042809386.8931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-16858511705.778721</v>
      </c>
      <c r="L3718" s="444">
        <f t="shared" ca="1" si="154"/>
        <v>-4062901321092.6719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55"/>
        <v>-4062901321092.6719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-16928755504.552799</v>
      </c>
      <c r="L3719" s="444">
        <f t="shared" ca="1" si="154"/>
        <v>-4079830076597.2246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55"/>
        <v>-4079830076597.2246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-16999291985.82177</v>
      </c>
      <c r="L3720" s="444">
        <f t="shared" ca="1" si="154"/>
        <v>-4096829368583.0464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55"/>
        <v>-4096829368583.0464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-17070122369.096024</v>
      </c>
      <c r="L3721" s="444">
        <f t="shared" ca="1" si="154"/>
        <v>-4113899490952.1426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55"/>
        <v>-4113899490952.1426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-17141247878.96726</v>
      </c>
      <c r="L3722" s="444">
        <f t="shared" ca="1" si="154"/>
        <v>-4131040738831.1099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55"/>
        <v>-4131040738831.1099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-17212669745.129627</v>
      </c>
      <c r="L3723" s="444">
        <f t="shared" ca="1" si="154"/>
        <v>-4148253408576.2393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55"/>
        <v>-4148253408576.2393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-17284389202.400997</v>
      </c>
      <c r="L3724" s="444">
        <f t="shared" ca="1" si="154"/>
        <v>-4165537797778.6401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55"/>
        <v>-4165537797778.6401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-17356407490.744331</v>
      </c>
      <c r="L3725" s="444">
        <f t="shared" ca="1" si="154"/>
        <v>-4182894205269.3843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55"/>
        <v>-4182894205269.3843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-17428725855.289104</v>
      </c>
      <c r="L3726" s="444">
        <f t="shared" ca="1" si="154"/>
        <v>-4200322931124.6733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55"/>
        <v>-4200322931124.6733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-17501345546.352806</v>
      </c>
      <c r="L3727" s="444">
        <f t="shared" ca="1" si="154"/>
        <v>-4217824276671.0264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55"/>
        <v>-4217824276671.0264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-17574267819.462608</v>
      </c>
      <c r="L3728" s="444">
        <f t="shared" ca="1" si="154"/>
        <v>-4235398544490.4888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55"/>
        <v>-4235398544490.4888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-17647493935.377037</v>
      </c>
      <c r="L3729" s="444">
        <f t="shared" ca="1" si="154"/>
        <v>-4253046038425.8657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55"/>
        <v>-4253046038425.8657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-17721025160.107773</v>
      </c>
      <c r="L3730" s="444">
        <f t="shared" ca="1" si="154"/>
        <v>-4270767063585.9736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55"/>
        <v>-4270767063585.9736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-17794862764.941555</v>
      </c>
      <c r="L3731" s="444">
        <f t="shared" ca="1" si="154"/>
        <v>-4288561926350.915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55"/>
        <v>-4288561926350.915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-17869008026.462147</v>
      </c>
      <c r="L3732" s="444">
        <f t="shared" ca="1" si="154"/>
        <v>-4306430934377.377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55"/>
        <v>-4306430934377.377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-17943462226.572403</v>
      </c>
      <c r="L3733" s="444">
        <f t="shared" ca="1" si="154"/>
        <v>-4324374396603.9492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55"/>
        <v>-4324374396603.9492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-18018226652.516457</v>
      </c>
      <c r="L3734" s="444">
        <f t="shared" ca="1" si="154"/>
        <v>-4342392623256.4658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55"/>
        <v>-4342392623256.4658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-18093302596.901939</v>
      </c>
      <c r="L3735" s="444">
        <f t="shared" ca="1" si="154"/>
        <v>-4360485925853.3677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55"/>
        <v>-4360485925853.3677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-18168691357.722363</v>
      </c>
      <c r="L3736" s="444">
        <f t="shared" ca="1" si="154"/>
        <v>-4378654617211.0898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55"/>
        <v>-4378654617211.0898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-18244394238.379539</v>
      </c>
      <c r="L3737" s="444">
        <f t="shared" ca="1" si="154"/>
        <v>-4396899011449.4692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55"/>
        <v>-4396899011449.4692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-18320412547.706123</v>
      </c>
      <c r="L3738" s="444">
        <f t="shared" ca="1" si="154"/>
        <v>-4415219423997.1758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55"/>
        <v>-4415219423997.1758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-18396747599.988232</v>
      </c>
      <c r="L3739" s="444">
        <f t="shared" ca="1" si="154"/>
        <v>-4433616171597.1641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55"/>
        <v>-4433616171597.1641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-18473400714.988182</v>
      </c>
      <c r="L3740" s="444">
        <f t="shared" ca="1" si="154"/>
        <v>-4452089572312.1523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55"/>
        <v>-4452089572312.1523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-18550373217.9673</v>
      </c>
      <c r="L3741" s="444">
        <f t="shared" ca="1" si="154"/>
        <v>-4470639945530.1201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55"/>
        <v>-4470639945530.1201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-18627666439.708832</v>
      </c>
      <c r="L3742" s="444">
        <f t="shared" ca="1" si="154"/>
        <v>-4489267611969.8291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55"/>
        <v>-4489267611969.8291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-18705281716.540955</v>
      </c>
      <c r="L3743" s="444">
        <f t="shared" ca="1" si="154"/>
        <v>-4507972893686.3701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55"/>
        <v>-4507972893686.3701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-18783220390.359875</v>
      </c>
      <c r="L3744" s="444">
        <f t="shared" ca="1" si="154"/>
        <v>-4526756114076.7305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55"/>
        <v>-4526756114076.7305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-18861483808.653042</v>
      </c>
      <c r="L3745" s="444">
        <f t="shared" ca="1" si="154"/>
        <v>-4545617597885.3838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55"/>
        <v>-4545617597885.3838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-18940073324.52243</v>
      </c>
      <c r="L3746" s="444">
        <f t="shared" ca="1" si="154"/>
        <v>-4564557671209.9063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55"/>
        <v>-4564557671209.9063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-19018990296.707943</v>
      </c>
      <c r="L3747" s="444">
        <f t="shared" ca="1" si="154"/>
        <v>-4583576661506.6143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55"/>
        <v>-4583576661506.6143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-19098236089.610893</v>
      </c>
      <c r="L3748" s="444">
        <f t="shared" ca="1" si="154"/>
        <v>-4602674897596.2256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55"/>
        <v>-4602674897596.2256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-19177812073.317608</v>
      </c>
      <c r="L3749" s="444">
        <f t="shared" ca="1" si="154"/>
        <v>-4621852709669.543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55"/>
        <v>-4621852709669.543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-19257719623.623096</v>
      </c>
      <c r="L3750" s="444">
        <f t="shared" ca="1" si="154"/>
        <v>-4641110429293.166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55"/>
        <v>-4641110429293.166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-19337960122.054859</v>
      </c>
      <c r="L3751" s="444">
        <f t="shared" ca="1" si="154"/>
        <v>-4660448389415.2207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55"/>
        <v>-4660448389415.2207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-19418534955.896751</v>
      </c>
      <c r="L3752" s="444">
        <f t="shared" ca="1" si="154"/>
        <v>-4679866924371.1172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55"/>
        <v>-4679866924371.1172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-19499445518.21299</v>
      </c>
      <c r="L3753" s="444">
        <f t="shared" ca="1" si="154"/>
        <v>-4699366369889.3301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55"/>
        <v>-4699366369889.3301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-19580693207.872208</v>
      </c>
      <c r="L3754" s="444">
        <f t="shared" ca="1" si="154"/>
        <v>-4718947063097.2021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55"/>
        <v>-4718947063097.2021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-19662279429.571674</v>
      </c>
      <c r="L3755" s="444">
        <f t="shared" ca="1" si="154"/>
        <v>-4738609342526.7734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55"/>
        <v>-4738609342526.7734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-19744205593.861557</v>
      </c>
      <c r="L3756" s="444">
        <f t="shared" ca="1" si="154"/>
        <v>-4758353548120.6348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55"/>
        <v>-4758353548120.6348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-19826473117.169312</v>
      </c>
      <c r="L3757" s="444">
        <f t="shared" ca="1" si="154"/>
        <v>-4778180021237.8037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55"/>
        <v>-4778180021237.8037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-19909083421.824181</v>
      </c>
      <c r="L3758" s="444">
        <f t="shared" ca="1" si="154"/>
        <v>-4798089104659.6279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55"/>
        <v>-4798089104659.6279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-19992037936.081783</v>
      </c>
      <c r="L3759" s="444">
        <f t="shared" ca="1" si="154"/>
        <v>-4818081142595.71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55"/>
        <v>-4818081142595.71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-20075338094.148792</v>
      </c>
      <c r="L3760" s="444">
        <f t="shared" ca="1" si="154"/>
        <v>-4838156480689.8584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55"/>
        <v>-4838156480689.8584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-20158985336.207745</v>
      </c>
      <c r="L3761" s="444">
        <f t="shared" ca="1" si="154"/>
        <v>-4858315466026.0664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55"/>
        <v>-4858315466026.0664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-20242981108.441944</v>
      </c>
      <c r="L3762" s="444">
        <f t="shared" ca="1" si="154"/>
        <v>-4878558447134.5088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55"/>
        <v>-4878558447134.5088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-20327326863.060452</v>
      </c>
      <c r="L3763" s="444">
        <f t="shared" ca="1" si="154"/>
        <v>-4898885773997.5693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55"/>
        <v>-4898885773997.5693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-20412024058.323204</v>
      </c>
      <c r="L3764" s="444">
        <f t="shared" ca="1" si="154"/>
        <v>-4919297798055.8926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55"/>
        <v>-4919297798055.8926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-20497074158.566219</v>
      </c>
      <c r="L3765" s="444">
        <f t="shared" ca="1" si="154"/>
        <v>-4939794872214.459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55"/>
        <v>-4939794872214.459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-20582478634.226913</v>
      </c>
      <c r="L3766" s="444">
        <f t="shared" ca="1" si="154"/>
        <v>-4960377350848.6855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55"/>
        <v>-4960377350848.6855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-20668238961.869522</v>
      </c>
      <c r="L3767" s="444">
        <f t="shared" ca="1" si="154"/>
        <v>-4981045589810.5547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55"/>
        <v>-4981045589810.5547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-20754356624.210644</v>
      </c>
      <c r="L3768" s="444">
        <f t="shared" ca="1" si="154"/>
        <v>-5001799946434.7656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55"/>
        <v>-5001799946434.7656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-20840833110.144855</v>
      </c>
      <c r="L3769" s="444">
        <f t="shared" ca="1" si="154"/>
        <v>-5022640779544.9102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55"/>
        <v>-5022640779544.9102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-20927669914.770458</v>
      </c>
      <c r="L3770" s="444">
        <f t="shared" ca="1" si="154"/>
        <v>-5043568449459.6807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55"/>
        <v>-5043568449459.6807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-21014868539.415337</v>
      </c>
      <c r="L3771" s="444">
        <f t="shared" ca="1" si="154"/>
        <v>-5064583317999.0957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55"/>
        <v>-5064583317999.0957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-21102430491.662899</v>
      </c>
      <c r="L3772" s="444">
        <f t="shared" ca="1" si="154"/>
        <v>-5085685748490.7588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55"/>
        <v>-5085685748490.7588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-21190357285.378162</v>
      </c>
      <c r="L3773" s="444">
        <f t="shared" ca="1" si="154"/>
        <v>-5106876105776.1367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55"/>
        <v>-5106876105776.1367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-21278650440.733902</v>
      </c>
      <c r="L3774" s="444">
        <f t="shared" ca="1" si="154"/>
        <v>-5128154756216.8711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55"/>
        <v>-5128154756216.8711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-21367311484.236961</v>
      </c>
      <c r="L3775" s="444">
        <f t="shared" ca="1" si="154"/>
        <v>-5149522067701.1084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55"/>
        <v>-5149522067701.1084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-21456341948.75462</v>
      </c>
      <c r="L3776" s="444">
        <f t="shared" ca="1" si="154"/>
        <v>-5170978409649.8633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55"/>
        <v>-5170978409649.8633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-21545743373.541096</v>
      </c>
      <c r="L3777" s="444">
        <f t="shared" ca="1" si="154"/>
        <v>-5192524153023.4043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55"/>
        <v>-5192524153023.4043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-21635517304.264183</v>
      </c>
      <c r="L3778" s="444">
        <f t="shared" ca="1" si="154"/>
        <v>-5214159670327.6689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55"/>
        <v>-5214159670327.6689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-21725665293.031952</v>
      </c>
      <c r="L3779" s="444">
        <f t="shared" ca="1" si="154"/>
        <v>-5235885335620.7012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55"/>
        <v>-5235885335620.7012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-21816188898.419586</v>
      </c>
      <c r="L3780" s="444">
        <f t="shared" ca="1" si="154"/>
        <v>-5257701524519.1211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55"/>
        <v>-5257701524519.1211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-21907089685.496338</v>
      </c>
      <c r="L3781" s="444">
        <f t="shared" ca="1" si="154"/>
        <v>-5279608614204.6172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55"/>
        <v>-5279608614204.6172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-21998369225.85257</v>
      </c>
      <c r="L3782" s="444">
        <f t="shared" ca="1" si="154"/>
        <v>-5301606983430.4697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55"/>
        <v>-5301606983430.4697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-22090029097.626957</v>
      </c>
      <c r="L3783" s="444">
        <f t="shared" ca="1" si="154"/>
        <v>-5323697012528.0967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55"/>
        <v>-5323697012528.0967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-22182070885.533737</v>
      </c>
      <c r="L3784" s="444">
        <f t="shared" ca="1" si="154"/>
        <v>-5345879083413.6309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55"/>
        <v>-5345879083413.6309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-22274496180.890129</v>
      </c>
      <c r="L3785" s="444">
        <f t="shared" ca="1" si="154"/>
        <v>-5368153579594.5205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55"/>
        <v>-5368153579594.5205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-22367306581.643837</v>
      </c>
      <c r="L3786" s="444">
        <f t="shared" ca="1" si="154"/>
        <v>-5390520886176.1641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55"/>
        <v>-5390520886176.1641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-22460503692.400684</v>
      </c>
      <c r="L3787" s="444">
        <f t="shared" ca="1" si="154"/>
        <v>-5412981389868.5645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55"/>
        <v>-5412981389868.5645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-22554089124.452351</v>
      </c>
      <c r="L3788" s="444">
        <f t="shared" ca="1" si="154"/>
        <v>-5435535478993.0166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55"/>
        <v>-5435535478993.0166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-22648064495.804237</v>
      </c>
      <c r="L3789" s="444">
        <f t="shared" ca="1" si="154"/>
        <v>-5458183543488.8213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55"/>
        <v>-5458183543488.8213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-22742431431.203423</v>
      </c>
      <c r="L3790" s="444">
        <f t="shared" ca="1" si="154"/>
        <v>-5480925974920.0244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55"/>
        <v>-5480925974920.0244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-22837191562.166767</v>
      </c>
      <c r="L3791" s="444">
        <f t="shared" ca="1" si="154"/>
        <v>-5503763166482.1914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55"/>
        <v>-5503763166482.1914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-22932346527.009132</v>
      </c>
      <c r="L3792" s="444">
        <f t="shared" ca="1" si="154"/>
        <v>-5526695513009.2002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55"/>
        <v>-5526695513009.2002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-23027897970.871666</v>
      </c>
      <c r="L3793" s="444">
        <f t="shared" ca="1" si="154"/>
        <v>-5549723410980.0723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55"/>
        <v>-5549723410980.0723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-23123847545.750301</v>
      </c>
      <c r="L3794" s="444">
        <f t="shared" ca="1" si="154"/>
        <v>-5572847258525.8223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55"/>
        <v>-5572847258525.8223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-23220196910.524258</v>
      </c>
      <c r="L3795" s="444">
        <f t="shared" ca="1" si="154"/>
        <v>-5596067455436.3467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55"/>
        <v>-5596067455436.3467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-23316947730.984779</v>
      </c>
      <c r="L3796" s="444">
        <f t="shared" ca="1" si="154"/>
        <v>-5619384403167.3311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55"/>
        <v>-5619384403167.3311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-23414101679.86388</v>
      </c>
      <c r="L3797" s="444">
        <f t="shared" ca="1" si="154"/>
        <v>-5642798504847.1953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55"/>
        <v>-5642798504847.1953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-23511660436.863312</v>
      </c>
      <c r="L3798" s="444">
        <f t="shared" ca="1" si="154"/>
        <v>-5666310165284.0586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55"/>
        <v>-5666310165284.0586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-23609625688.683578</v>
      </c>
      <c r="L3799" s="444">
        <f t="shared" ca="1" si="154"/>
        <v>-5689919790972.7422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55"/>
        <v>-5689919790972.7422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-23707999129.053093</v>
      </c>
      <c r="L3800" s="444">
        <f t="shared" ca="1" si="154"/>
        <v>-5713627790101.7949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55"/>
        <v>-5713627790101.7949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-23806782458.757477</v>
      </c>
      <c r="L3801" s="444">
        <f t="shared" ca="1" si="154"/>
        <v>-5737434572560.5527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55"/>
        <v>-5737434572560.5527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-23905977385.668968</v>
      </c>
      <c r="L3802" s="444">
        <f t="shared" ca="1" si="154"/>
        <v>-5761340549946.2217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55"/>
        <v>-5761340549946.2217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-24005585624.775925</v>
      </c>
      <c r="L3803" s="444">
        <f t="shared" ca="1" si="154"/>
        <v>-5785346135570.998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55"/>
        <v>-5785346135570.998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-24105608898.21249</v>
      </c>
      <c r="L3804" s="444">
        <f t="shared" ca="1" si="154"/>
        <v>-5809451744469.2109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55"/>
        <v>-5809451744469.2109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-24206048935.28838</v>
      </c>
      <c r="L3805" s="444">
        <f t="shared" ca="1" si="154"/>
        <v>-5833657793404.499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55"/>
        <v>-5833657793404.499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-24306907472.518745</v>
      </c>
      <c r="L3806" s="444">
        <f t="shared" ca="1" si="154"/>
        <v>-5857964700877.0176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55"/>
        <v>-5857964700877.0176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-24408186253.65424</v>
      </c>
      <c r="L3807" s="444">
        <f t="shared" ca="1" si="154"/>
        <v>-5882372887130.6719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55"/>
        <v>-5882372887130.6719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-24509887029.711132</v>
      </c>
      <c r="L3808" s="444">
        <f t="shared" ca="1" si="154"/>
        <v>-5906882774160.3828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55"/>
        <v>-5906882774160.3828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-24612011559.001595</v>
      </c>
      <c r="L3809" s="444">
        <f t="shared" ca="1" si="154"/>
        <v>-5931494785719.3848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55"/>
        <v>-5931494785719.3848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-24714561607.164104</v>
      </c>
      <c r="L3810" s="444">
        <f t="shared" ca="1" si="154"/>
        <v>-5956209347326.5488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55"/>
        <v>-5956209347326.5488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-24817538947.193954</v>
      </c>
      <c r="L3811" s="444">
        <f t="shared" ca="1" si="154"/>
        <v>-5981026886273.7432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55"/>
        <v>-5981026886273.7432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-24920945359.47393</v>
      </c>
      <c r="L3812" s="444">
        <f t="shared" ca="1" si="154"/>
        <v>-6005947831633.2168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55"/>
        <v>-6005947831633.2168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-25024782631.805069</v>
      </c>
      <c r="L3813" s="444">
        <f t="shared" ca="1" si="154"/>
        <v>-6030972614265.0215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55"/>
        <v>-6030972614265.0215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-25129052559.437588</v>
      </c>
      <c r="L3814" s="444">
        <f t="shared" ca="1" si="154"/>
        <v>-6056101666824.459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55"/>
        <v>-6056101666824.459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-25233756945.101913</v>
      </c>
      <c r="L3815" s="444">
        <f t="shared" ca="1" si="154"/>
        <v>-6081335423769.5605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55"/>
        <v>-6081335423769.5605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-25338897599.039837</v>
      </c>
      <c r="L3816" s="444">
        <f t="shared" ca="1" si="154"/>
        <v>-6106674321368.6006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55"/>
        <v>-6106674321368.6006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-25444476339.035835</v>
      </c>
      <c r="L3817" s="444">
        <f t="shared" ca="1" si="154"/>
        <v>-6132118797707.6367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55"/>
        <v>-6132118797707.6367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-25550494990.448486</v>
      </c>
      <c r="L3818" s="444">
        <f t="shared" ca="1" si="154"/>
        <v>-6157669292698.085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55"/>
        <v>-6157669292698.085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-25656955386.24202</v>
      </c>
      <c r="L3819" s="444">
        <f t="shared" ca="1" si="154"/>
        <v>-6183326248084.3271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55"/>
        <v>-6183326248084.3271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-25763859367.018028</v>
      </c>
      <c r="L3820" s="444">
        <f t="shared" ca="1" si="154"/>
        <v>-6209090107451.3447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55"/>
        <v>-6209090107451.3447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-25871208781.047268</v>
      </c>
      <c r="L3821" s="444">
        <f t="shared" ca="1" si="154"/>
        <v>-6234961316232.3916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55"/>
        <v>-6234961316232.3916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-25979005484.301632</v>
      </c>
      <c r="L3822" s="444">
        <f t="shared" ca="1" si="154"/>
        <v>-6260940321716.6934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55"/>
        <v>-6260940321716.6934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-26087251340.486221</v>
      </c>
      <c r="L3823" s="444">
        <f t="shared" ca="1" si="154"/>
        <v>-6287027573057.1797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55"/>
        <v>-6287027573057.1797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-26195948221.071583</v>
      </c>
      <c r="L3824" s="444">
        <f t="shared" ca="1" si="154"/>
        <v>-6313223521278.251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55"/>
        <v>-6313223521278.251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-26305098005.326046</v>
      </c>
      <c r="L3825" s="444">
        <f t="shared" ca="1" si="154"/>
        <v>-6339528619283.5771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55"/>
        <v>-6339528619283.5771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-26414702580.348236</v>
      </c>
      <c r="L3826" s="444">
        <f t="shared" ca="1" si="154"/>
        <v>-6365943321863.9258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55"/>
        <v>-6365943321863.9258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-26524763841.099689</v>
      </c>
      <c r="L3827" s="444">
        <f t="shared" ca="1" si="154"/>
        <v>-6392468085705.0254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55"/>
        <v>-6392468085705.0254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-26635283690.437607</v>
      </c>
      <c r="L3828" s="444">
        <f t="shared" ca="1" si="154"/>
        <v>-6419103369395.4629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55"/>
        <v>-6419103369395.4629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-26746264039.147762</v>
      </c>
      <c r="L3829" s="444">
        <f t="shared" ca="1" si="154"/>
        <v>-6445849633434.6104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55"/>
        <v>-6445849633434.6104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-26857706805.977543</v>
      </c>
      <c r="L3830" s="444">
        <f t="shared" ca="1" si="154"/>
        <v>-6472707340240.5879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55"/>
        <v>-6472707340240.5879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-26969613917.669117</v>
      </c>
      <c r="L3831" s="444">
        <f t="shared" ca="1" si="154"/>
        <v>-6499676954158.2568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55"/>
        <v>-6499676954158.2568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-27081987308.992737</v>
      </c>
      <c r="L3832" s="444">
        <f t="shared" ca="1" si="154"/>
        <v>-6526758941467.25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55"/>
        <v>-6526758941467.25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-27194828922.780209</v>
      </c>
      <c r="L3833" s="444">
        <f t="shared" ref="L3833:L4087" ca="1" si="159">I3833-J3833+K3833</f>
        <v>-6553953770390.0303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60">L3833</f>
        <v>-6553953770390.0303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-27308140709.958458</v>
      </c>
      <c r="L3834" s="444">
        <f t="shared" ca="1" si="159"/>
        <v>-6581261911099.9883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60"/>
        <v>-6581261911099.9883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-27421924629.583282</v>
      </c>
      <c r="L3835" s="444">
        <f t="shared" ca="1" si="159"/>
        <v>-6608683835729.5713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60"/>
        <v>-6608683835729.5713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-27536182648.873215</v>
      </c>
      <c r="L3836" s="444">
        <f t="shared" ca="1" si="159"/>
        <v>-6636220018378.4443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60"/>
        <v>-6636220018378.4443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-27650916743.243519</v>
      </c>
      <c r="L3837" s="444">
        <f t="shared" ca="1" si="159"/>
        <v>-6663870935121.6875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60"/>
        <v>-6663870935121.6875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-27766128896.340363</v>
      </c>
      <c r="L3838" s="444">
        <f t="shared" ca="1" si="159"/>
        <v>-6691637064018.0283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60"/>
        <v>-6691637064018.0283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-27881821100.075119</v>
      </c>
      <c r="L3839" s="444">
        <f t="shared" ca="1" si="159"/>
        <v>-6719518885118.1035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60"/>
        <v>-6719518885118.1035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-27997995354.658764</v>
      </c>
      <c r="L3840" s="444">
        <f t="shared" ca="1" si="159"/>
        <v>-6747516880472.7627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60"/>
        <v>-6747516880472.7627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-28114653668.636509</v>
      </c>
      <c r="L3841" s="444">
        <f t="shared" ca="1" si="159"/>
        <v>-6775631534141.3994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60"/>
        <v>-6775631534141.3994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-28231798058.922497</v>
      </c>
      <c r="L3842" s="444">
        <f t="shared" ca="1" si="159"/>
        <v>-6803863332200.3223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60"/>
        <v>-6803863332200.3223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-28349430550.834675</v>
      </c>
      <c r="L3843" s="444">
        <f t="shared" ca="1" si="159"/>
        <v>-6832212762751.1572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60"/>
        <v>-6832212762751.1572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-28467553178.129822</v>
      </c>
      <c r="L3844" s="444">
        <f t="shared" ca="1" si="159"/>
        <v>-6860680315929.2871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60"/>
        <v>-6860680315929.2871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-28586167983.038696</v>
      </c>
      <c r="L3845" s="444">
        <f t="shared" ca="1" si="159"/>
        <v>-6889266483912.3262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60"/>
        <v>-6889266483912.3262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-28705277016.301361</v>
      </c>
      <c r="L3846" s="444">
        <f t="shared" ca="1" si="159"/>
        <v>-6917971760928.6279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60"/>
        <v>-6917971760928.6279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-28824882337.20261</v>
      </c>
      <c r="L3847" s="444">
        <f t="shared" ca="1" si="159"/>
        <v>-6946796643265.8301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60"/>
        <v>-6946796643265.8301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-28944986013.607628</v>
      </c>
      <c r="L3848" s="444">
        <f t="shared" ca="1" si="159"/>
        <v>-6975741629279.4375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60"/>
        <v>-6975741629279.4375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-29065590121.99765</v>
      </c>
      <c r="L3849" s="444">
        <f t="shared" ca="1" si="159"/>
        <v>-7004807219401.4355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60"/>
        <v>-7004807219401.4355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-29186696747.505985</v>
      </c>
      <c r="L3850" s="444">
        <f t="shared" ca="1" si="159"/>
        <v>-7033993916148.9414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60"/>
        <v>-7033993916148.9414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-29308307983.953922</v>
      </c>
      <c r="L3851" s="444">
        <f t="shared" ca="1" si="159"/>
        <v>-7063302224132.8955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60"/>
        <v>-7063302224132.8955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-29430425933.887066</v>
      </c>
      <c r="L3852" s="444">
        <f t="shared" ca="1" si="159"/>
        <v>-7092732650066.7822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60"/>
        <v>-7092732650066.7822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-29553052708.611588</v>
      </c>
      <c r="L3853" s="444">
        <f t="shared" ca="1" si="159"/>
        <v>-7122285702775.3936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60"/>
        <v>-7122285702775.3936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-29676190428.230804</v>
      </c>
      <c r="L3854" s="444">
        <f t="shared" ca="1" si="159"/>
        <v>-7151961893203.624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60"/>
        <v>-7151961893203.624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-29799841221.681767</v>
      </c>
      <c r="L3855" s="444">
        <f t="shared" ca="1" si="159"/>
        <v>-7181761734425.3057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60"/>
        <v>-7181761734425.3057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-29924007226.772106</v>
      </c>
      <c r="L3856" s="444">
        <f t="shared" ca="1" si="159"/>
        <v>-7211685741652.0781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60"/>
        <v>-7211685741652.0781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-30048690590.216995</v>
      </c>
      <c r="L3857" s="444">
        <f t="shared" ca="1" si="159"/>
        <v>-7241734432242.2949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60"/>
        <v>-7241734432242.2949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-30173893467.676231</v>
      </c>
      <c r="L3858" s="444">
        <f t="shared" ca="1" si="159"/>
        <v>-7271908325709.9707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60"/>
        <v>-7271908325709.9707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-30299618023.791538</v>
      </c>
      <c r="L3859" s="444">
        <f t="shared" ca="1" si="159"/>
        <v>-7302207943733.7627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60"/>
        <v>-7302207943733.7627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-30425866432.224014</v>
      </c>
      <c r="L3860" s="444">
        <f t="shared" ca="1" si="159"/>
        <v>-7332633810165.9863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60"/>
        <v>-7332633810165.9863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-30552640875.691612</v>
      </c>
      <c r="L3861" s="444">
        <f t="shared" ca="1" si="159"/>
        <v>-7363186451041.6777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60"/>
        <v>-7363186451041.6777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-30679943546.006985</v>
      </c>
      <c r="L3862" s="444">
        <f t="shared" ca="1" si="159"/>
        <v>-7393866394587.6846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60"/>
        <v>-7393866394587.6846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-30807776644.115353</v>
      </c>
      <c r="L3863" s="444">
        <f t="shared" ca="1" si="159"/>
        <v>-7424674171231.7998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60"/>
        <v>-7424674171231.7998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-30936142380.132496</v>
      </c>
      <c r="L3864" s="444">
        <f t="shared" ca="1" si="159"/>
        <v>-7455610313611.9326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60"/>
        <v>-7455610313611.9326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-31065042973.383057</v>
      </c>
      <c r="L3865" s="444">
        <f t="shared" ca="1" si="159"/>
        <v>-7486675356585.3154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60"/>
        <v>-7486675356585.3154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-31194480652.438816</v>
      </c>
      <c r="L3866" s="444">
        <f t="shared" ca="1" si="159"/>
        <v>-7517869837237.7539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60"/>
        <v>-7517869837237.7539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-31324457655.157307</v>
      </c>
      <c r="L3867" s="444">
        <f t="shared" ca="1" si="159"/>
        <v>-7549194294892.9111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60"/>
        <v>-7549194294892.9111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-31454976228.720459</v>
      </c>
      <c r="L3868" s="444">
        <f t="shared" ca="1" si="159"/>
        <v>-7580649271121.6318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60"/>
        <v>-7580649271121.6318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-31586038629.673466</v>
      </c>
      <c r="L3869" s="444">
        <f t="shared" ca="1" si="159"/>
        <v>-7612235309751.3057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60"/>
        <v>-7612235309751.3057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-31717647123.963772</v>
      </c>
      <c r="L3870" s="444">
        <f t="shared" ca="1" si="159"/>
        <v>-7643952956875.2695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60"/>
        <v>-7643952956875.2695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-31849803986.980289</v>
      </c>
      <c r="L3871" s="444">
        <f t="shared" ca="1" si="159"/>
        <v>-7675802760862.25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60"/>
        <v>-7675802760862.25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-31982511503.592705</v>
      </c>
      <c r="L3872" s="444">
        <f t="shared" ca="1" si="159"/>
        <v>-7707785272365.8428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60"/>
        <v>-7707785272365.8428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-32115771968.191013</v>
      </c>
      <c r="L3873" s="444">
        <f t="shared" ca="1" si="159"/>
        <v>-7739901044334.0342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60"/>
        <v>-7739901044334.0342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-32249587684.725143</v>
      </c>
      <c r="L3874" s="444">
        <f t="shared" ca="1" si="159"/>
        <v>-7772150632018.7598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60"/>
        <v>-7772150632018.7598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-32383960966.744831</v>
      </c>
      <c r="L3875" s="444">
        <f t="shared" ca="1" si="159"/>
        <v>-7804534592985.5049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60"/>
        <v>-7804534592985.5049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-32518894137.439602</v>
      </c>
      <c r="L3876" s="444">
        <f t="shared" ca="1" si="159"/>
        <v>-7837053487122.9443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60"/>
        <v>-7837053487122.9443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-32654389529.67894</v>
      </c>
      <c r="L3877" s="444">
        <f t="shared" ca="1" si="159"/>
        <v>-7869707876652.623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60"/>
        <v>-7869707876652.623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-32790449486.052593</v>
      </c>
      <c r="L3878" s="444">
        <f t="shared" ca="1" si="159"/>
        <v>-7902498326138.6758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60"/>
        <v>-7902498326138.6758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-32927076358.911152</v>
      </c>
      <c r="L3879" s="444">
        <f t="shared" ca="1" si="159"/>
        <v>-7935425402497.5869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60"/>
        <v>-7935425402497.5869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-33064272510.406609</v>
      </c>
      <c r="L3880" s="444">
        <f t="shared" ca="1" si="159"/>
        <v>-7968489675007.9932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60"/>
        <v>-7968489675007.9932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-33202040312.533306</v>
      </c>
      <c r="L3881" s="444">
        <f t="shared" ca="1" si="159"/>
        <v>-8001691715320.5264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60"/>
        <v>-8001691715320.5264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-33340382147.168854</v>
      </c>
      <c r="L3882" s="444">
        <f t="shared" ca="1" si="159"/>
        <v>-8035032097467.6953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60"/>
        <v>-8035032097467.6953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-33479300406.115398</v>
      </c>
      <c r="L3883" s="444">
        <f t="shared" ca="1" si="159"/>
        <v>-8068511397873.8105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60"/>
        <v>-8068511397873.8105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-33618797491.140881</v>
      </c>
      <c r="L3884" s="444">
        <f t="shared" ca="1" si="159"/>
        <v>-8102130195364.9512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60"/>
        <v>-8102130195364.9512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-33758875814.02063</v>
      </c>
      <c r="L3885" s="444">
        <f t="shared" ca="1" si="159"/>
        <v>-8135889071178.9717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60"/>
        <v>-8135889071178.9717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-33899537796.579048</v>
      </c>
      <c r="L3886" s="444">
        <f t="shared" ca="1" si="159"/>
        <v>-8169788608975.5508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60"/>
        <v>-8169788608975.5508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-34040785870.731461</v>
      </c>
      <c r="L3887" s="444">
        <f t="shared" ca="1" si="159"/>
        <v>-8203829394846.2822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60"/>
        <v>-8203829394846.2822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-34182622478.526176</v>
      </c>
      <c r="L3888" s="444">
        <f t="shared" ca="1" si="159"/>
        <v>-8238012017324.8086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60"/>
        <v>-8238012017324.8086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-34325050072.186703</v>
      </c>
      <c r="L3889" s="444">
        <f t="shared" ca="1" si="159"/>
        <v>-8272337067396.9951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60"/>
        <v>-8272337067396.9951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-34468071114.154144</v>
      </c>
      <c r="L3890" s="444">
        <f t="shared" ca="1" si="159"/>
        <v>-8306805138511.1494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60"/>
        <v>-8306805138511.1494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-34611688077.129791</v>
      </c>
      <c r="L3891" s="444">
        <f t="shared" ca="1" si="159"/>
        <v>-8341416826588.2793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60"/>
        <v>-8341416826588.2793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-34755903444.117828</v>
      </c>
      <c r="L3892" s="444">
        <f t="shared" ca="1" si="159"/>
        <v>-8376172730032.3975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60"/>
        <v>-8376172730032.3975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-34900719708.468323</v>
      </c>
      <c r="L3893" s="444">
        <f t="shared" ca="1" si="159"/>
        <v>-8411073449740.8662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60"/>
        <v>-8411073449740.8662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-35046139373.92028</v>
      </c>
      <c r="L3894" s="444">
        <f t="shared" ca="1" si="159"/>
        <v>-8446119589114.7861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60"/>
        <v>-8446119589114.7861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-35192164954.644943</v>
      </c>
      <c r="L3895" s="444">
        <f t="shared" ca="1" si="159"/>
        <v>-8481311754069.4307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60"/>
        <v>-8481311754069.4307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-35338798975.289291</v>
      </c>
      <c r="L3896" s="444">
        <f t="shared" ca="1" si="159"/>
        <v>-8516650553044.7197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60"/>
        <v>-8516650553044.7197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-35486043971.019669</v>
      </c>
      <c r="L3897" s="444">
        <f t="shared" ca="1" si="159"/>
        <v>-8552136597015.7393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60"/>
        <v>-8552136597015.7393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-35633902487.565582</v>
      </c>
      <c r="L3898" s="444">
        <f t="shared" ca="1" si="159"/>
        <v>-8587770499503.3047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60"/>
        <v>-8587770499503.3047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-35782377081.263771</v>
      </c>
      <c r="L3899" s="444">
        <f t="shared" ca="1" si="159"/>
        <v>-8623552876584.5684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60"/>
        <v>-8623552876584.5684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-35931470319.102371</v>
      </c>
      <c r="L3900" s="444">
        <f t="shared" ca="1" si="159"/>
        <v>-8659484346903.6709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60"/>
        <v>-8659484346903.6709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-36081184778.765289</v>
      </c>
      <c r="L3901" s="444">
        <f t="shared" ca="1" si="159"/>
        <v>-8695565531682.4365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60"/>
        <v>-8695565531682.4365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-36231523048.676819</v>
      </c>
      <c r="L3902" s="444">
        <f t="shared" ca="1" si="159"/>
        <v>-8731797054731.1133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60"/>
        <v>-8731797054731.1133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-36382487728.046303</v>
      </c>
      <c r="L3903" s="444">
        <f t="shared" ca="1" si="159"/>
        <v>-8768179542459.1592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60"/>
        <v>-8768179542459.1592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-36534081426.913162</v>
      </c>
      <c r="L3904" s="444">
        <f t="shared" ca="1" si="159"/>
        <v>-8804713623886.0723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60"/>
        <v>-8804713623886.0723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-36686306766.191971</v>
      </c>
      <c r="L3905" s="444">
        <f t="shared" ca="1" si="159"/>
        <v>-8841399930652.2637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60"/>
        <v>-8841399930652.2637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-36839166377.717766</v>
      </c>
      <c r="L3906" s="444">
        <f t="shared" ca="1" si="159"/>
        <v>-8878239097029.9805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60"/>
        <v>-8878239097029.9805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-36992662904.291588</v>
      </c>
      <c r="L3907" s="444">
        <f t="shared" ca="1" si="159"/>
        <v>-8915231759934.2715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60"/>
        <v>-8915231759934.2715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-37146798999.726128</v>
      </c>
      <c r="L3908" s="444">
        <f t="shared" ca="1" si="159"/>
        <v>-8952378558933.998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60"/>
        <v>-8952378558933.998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-37301577328.891655</v>
      </c>
      <c r="L3909" s="444">
        <f t="shared" ca="1" si="159"/>
        <v>-8989680136262.8906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60"/>
        <v>-8989680136262.8906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-37457000567.762047</v>
      </c>
      <c r="L3910" s="444">
        <f t="shared" ca="1" si="159"/>
        <v>-9027137136830.6523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60"/>
        <v>-9027137136830.6523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-37613071403.461052</v>
      </c>
      <c r="L3911" s="444">
        <f t="shared" ca="1" si="159"/>
        <v>-9064750208234.1133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60"/>
        <v>-9064750208234.1133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-37769792534.308807</v>
      </c>
      <c r="L3912" s="444">
        <f t="shared" ca="1" si="159"/>
        <v>-9102520000768.4219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60"/>
        <v>-9102520000768.4219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-37927166669.868423</v>
      </c>
      <c r="L3913" s="444">
        <f t="shared" ca="1" si="159"/>
        <v>-9140447167438.291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60"/>
        <v>-9140447167438.291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-38085196530.992882</v>
      </c>
      <c r="L3914" s="444">
        <f t="shared" ca="1" si="159"/>
        <v>-9178532363969.2832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60"/>
        <v>-9178532363969.2832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-38243884849.872009</v>
      </c>
      <c r="L3915" s="444">
        <f t="shared" ca="1" si="159"/>
        <v>-9216776248819.1543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60"/>
        <v>-9216776248819.1543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-38403234370.079811</v>
      </c>
      <c r="L3916" s="444">
        <f t="shared" ca="1" si="159"/>
        <v>-9255179483189.2344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60"/>
        <v>-9255179483189.2344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-38563247846.621811</v>
      </c>
      <c r="L3917" s="444">
        <f t="shared" ca="1" si="159"/>
        <v>-9293742731035.8555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60"/>
        <v>-9293742731035.8555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-38723928045.982727</v>
      </c>
      <c r="L3918" s="444">
        <f t="shared" ca="1" si="159"/>
        <v>-9332466659081.8379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60"/>
        <v>-9332466659081.8379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-38885277746.174324</v>
      </c>
      <c r="L3919" s="444">
        <f t="shared" ca="1" si="159"/>
        <v>-9371351936828.0117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60"/>
        <v>-9371351936828.0117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-39047299736.783379</v>
      </c>
      <c r="L3920" s="444">
        <f t="shared" ca="1" si="159"/>
        <v>-9410399236564.7949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60"/>
        <v>-9410399236564.7949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-39209996819.019981</v>
      </c>
      <c r="L3921" s="444">
        <f t="shared" ca="1" si="159"/>
        <v>-9449609233383.8145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60"/>
        <v>-9449609233383.8145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-39373371805.765892</v>
      </c>
      <c r="L3922" s="444">
        <f t="shared" ca="1" si="159"/>
        <v>-9488982605189.5801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60"/>
        <v>-9488982605189.5801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-39537427521.623253</v>
      </c>
      <c r="L3923" s="444">
        <f t="shared" ca="1" si="159"/>
        <v>-9528520032711.2031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60"/>
        <v>-9528520032711.2031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-39702166802.963348</v>
      </c>
      <c r="L3924" s="444">
        <f t="shared" ca="1" si="159"/>
        <v>-9568222199514.166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60"/>
        <v>-9568222199514.166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-39867592497.975693</v>
      </c>
      <c r="L3925" s="444">
        <f t="shared" ca="1" si="159"/>
        <v>-9608089792012.1426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60"/>
        <v>-9608089792012.1426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-40033707466.717262</v>
      </c>
      <c r="L3926" s="444">
        <f t="shared" ca="1" si="159"/>
        <v>-9648123499478.8594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60"/>
        <v>-9648123499478.8594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-40200514581.161911</v>
      </c>
      <c r="L3927" s="444">
        <f t="shared" ca="1" si="159"/>
        <v>-9688324014060.0215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60"/>
        <v>-9688324014060.0215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-40368016725.250092</v>
      </c>
      <c r="L3928" s="444">
        <f t="shared" ca="1" si="159"/>
        <v>-9728692030785.2715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60"/>
        <v>-9728692030785.2715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-40536216794.938629</v>
      </c>
      <c r="L3929" s="444">
        <f t="shared" ca="1" si="159"/>
        <v>-9769228247580.2109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60"/>
        <v>-9769228247580.2109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-40705117698.250877</v>
      </c>
      <c r="L3930" s="444">
        <f t="shared" ca="1" si="159"/>
        <v>-9809933365278.4609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60"/>
        <v>-9809933365278.4609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-40874722355.32692</v>
      </c>
      <c r="L3931" s="444">
        <f t="shared" ca="1" si="159"/>
        <v>-9850808087633.7871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60"/>
        <v>-9850808087633.7871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-41045033698.474113</v>
      </c>
      <c r="L3932" s="444">
        <f t="shared" ca="1" si="159"/>
        <v>-9891853121332.2617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60"/>
        <v>-9891853121332.2617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-41216054672.217758</v>
      </c>
      <c r="L3933" s="444">
        <f t="shared" ca="1" si="159"/>
        <v>-9933069176004.4785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60"/>
        <v>-9933069176004.4785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-41387788233.35199</v>
      </c>
      <c r="L3934" s="444">
        <f t="shared" ca="1" si="159"/>
        <v>-9974456964237.8301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60"/>
        <v>-9974456964237.8301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-41560237350.990959</v>
      </c>
      <c r="L3935" s="444">
        <f t="shared" ca="1" si="159"/>
        <v>-10016017201588.82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60"/>
        <v>-10016017201588.82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-41733405006.620087</v>
      </c>
      <c r="L3936" s="444">
        <f t="shared" ca="1" si="159"/>
        <v>-10057750606595.439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60"/>
        <v>-10057750606595.439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-41907294194.147667</v>
      </c>
      <c r="L3937" s="444">
        <f t="shared" ca="1" si="159"/>
        <v>-10099657900789.588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60"/>
        <v>-10099657900789.588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-42081907919.956619</v>
      </c>
      <c r="L3938" s="444">
        <f t="shared" ca="1" si="159"/>
        <v>-10141739808709.545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60"/>
        <v>-10141739808709.545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-42257249202.956436</v>
      </c>
      <c r="L3939" s="444">
        <f t="shared" ca="1" si="159"/>
        <v>-10183997057912.502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60"/>
        <v>-10183997057912.502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-42433321074.635422</v>
      </c>
      <c r="L3940" s="444">
        <f t="shared" ca="1" si="159"/>
        <v>-10226430378987.137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60"/>
        <v>-10226430378987.137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-42610126579.113068</v>
      </c>
      <c r="L3941" s="444">
        <f t="shared" ca="1" si="159"/>
        <v>-10269040505566.25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60"/>
        <v>-10269040505566.25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-42787668773.192711</v>
      </c>
      <c r="L3942" s="444">
        <f t="shared" ca="1" si="159"/>
        <v>-10311828174339.443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60"/>
        <v>-10311828174339.443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-42965950726.414345</v>
      </c>
      <c r="L3943" s="444">
        <f t="shared" ca="1" si="159"/>
        <v>-10354794125065.857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60"/>
        <v>-10354794125065.857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-43144975521.107742</v>
      </c>
      <c r="L3944" s="444">
        <f t="shared" ca="1" si="159"/>
        <v>-10397939100586.965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60"/>
        <v>-10397939100586.965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-43324746252.445686</v>
      </c>
      <c r="L3945" s="444">
        <f t="shared" ca="1" si="159"/>
        <v>-10441263846839.41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60"/>
        <v>-10441263846839.41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-43505266028.497543</v>
      </c>
      <c r="L3946" s="444">
        <f t="shared" ca="1" si="159"/>
        <v>-10484769112867.908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60"/>
        <v>-10484769112867.908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-43686537970.282951</v>
      </c>
      <c r="L3947" s="444">
        <f t="shared" ca="1" si="159"/>
        <v>-10528455650838.191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60"/>
        <v>-10528455650838.191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-43868565211.825798</v>
      </c>
      <c r="L3948" s="444">
        <f t="shared" ca="1" si="159"/>
        <v>-10572324216050.018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60"/>
        <v>-10572324216050.018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-44051350900.208405</v>
      </c>
      <c r="L3949" s="444">
        <f t="shared" ca="1" si="159"/>
        <v>-10616375566950.227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60"/>
        <v>-10616375566950.227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-44234898195.625946</v>
      </c>
      <c r="L3950" s="444">
        <f t="shared" ca="1" si="159"/>
        <v>-10660610465145.852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60"/>
        <v>-10660610465145.852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-44419210271.441048</v>
      </c>
      <c r="L3951" s="444">
        <f t="shared" ca="1" si="159"/>
        <v>-10705029675417.293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60"/>
        <v>-10705029675417.293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-44604290314.238724</v>
      </c>
      <c r="L3952" s="444">
        <f t="shared" ca="1" si="159"/>
        <v>-10749633965731.531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60"/>
        <v>-10749633965731.531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-44790141523.881378</v>
      </c>
      <c r="L3953" s="444">
        <f t="shared" ca="1" si="159"/>
        <v>-10794424107255.412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60"/>
        <v>-10794424107255.412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-44976767113.564217</v>
      </c>
      <c r="L3954" s="444">
        <f t="shared" ca="1" si="159"/>
        <v>-10839400874368.977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60"/>
        <v>-10839400874368.977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-45164170309.870735</v>
      </c>
      <c r="L3955" s="444">
        <f t="shared" ca="1" si="159"/>
        <v>-10884565044678.848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60"/>
        <v>-10884565044678.848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-45352354352.828529</v>
      </c>
      <c r="L3956" s="444">
        <f t="shared" ca="1" si="159"/>
        <v>-10929917399031.676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60"/>
        <v>-10929917399031.676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-45541322495.965317</v>
      </c>
      <c r="L3957" s="444">
        <f t="shared" ca="1" si="159"/>
        <v>-10975458721527.641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60"/>
        <v>-10975458721527.641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-45731078006.365166</v>
      </c>
      <c r="L3958" s="444">
        <f t="shared" ca="1" si="159"/>
        <v>-11021189799534.006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60"/>
        <v>-11021189799534.006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-45921624164.725021</v>
      </c>
      <c r="L3959" s="444">
        <f t="shared" ca="1" si="159"/>
        <v>-11067111423698.73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60"/>
        <v>-11067111423698.73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-46112964265.411377</v>
      </c>
      <c r="L3960" s="444">
        <f t="shared" ca="1" si="159"/>
        <v>-11113224387964.143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60"/>
        <v>-11113224387964.143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-46305101616.517258</v>
      </c>
      <c r="L3961" s="444">
        <f t="shared" ca="1" si="159"/>
        <v>-11159529489580.66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60"/>
        <v>-11159529489580.66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-46498039539.919418</v>
      </c>
      <c r="L3962" s="444">
        <f t="shared" ca="1" si="159"/>
        <v>-11206027529120.58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60"/>
        <v>-11206027529120.58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-46691781371.335747</v>
      </c>
      <c r="L3963" s="444">
        <f t="shared" ca="1" si="159"/>
        <v>-11252719310491.916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60"/>
        <v>-11252719310491.916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-46886330460.38298</v>
      </c>
      <c r="L3964" s="444">
        <f t="shared" ca="1" si="159"/>
        <v>-11299605640952.299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60"/>
        <v>-11299605640952.299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-47081690170.634575</v>
      </c>
      <c r="L3965" s="444">
        <f t="shared" ca="1" si="159"/>
        <v>-11346687331122.934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60"/>
        <v>-11346687331122.934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-47277863879.678886</v>
      </c>
      <c r="L3966" s="444">
        <f t="shared" ca="1" si="159"/>
        <v>-11393965195002.613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60"/>
        <v>-11393965195002.613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-47474854979.177551</v>
      </c>
      <c r="L3967" s="444">
        <f t="shared" ca="1" si="159"/>
        <v>-11441440049981.791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60"/>
        <v>-11441440049981.791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-47672666874.924126</v>
      </c>
      <c r="L3968" s="444">
        <f t="shared" ca="1" si="159"/>
        <v>-11489112716856.715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60"/>
        <v>-11489112716856.715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-47871302986.902977</v>
      </c>
      <c r="L3969" s="444">
        <f t="shared" ca="1" si="159"/>
        <v>-11536984019843.617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60"/>
        <v>-11536984019843.617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-48070766749.348404</v>
      </c>
      <c r="L3970" s="444">
        <f t="shared" ca="1" si="159"/>
        <v>-11585054786592.965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60"/>
        <v>-11585054786592.965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-48271061610.804016</v>
      </c>
      <c r="L3971" s="444">
        <f t="shared" ca="1" si="159"/>
        <v>-11633325848203.77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60"/>
        <v>-11633325848203.77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-48472191034.182373</v>
      </c>
      <c r="L3972" s="444">
        <f t="shared" ca="1" si="159"/>
        <v>-11681798039237.951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60"/>
        <v>-11681798039237.951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-48674158496.824799</v>
      </c>
      <c r="L3973" s="444">
        <f t="shared" ca="1" si="159"/>
        <v>-11730472197734.775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60"/>
        <v>-11730472197734.775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-48876967490.561562</v>
      </c>
      <c r="L3974" s="444">
        <f t="shared" ca="1" si="159"/>
        <v>-11779349165225.338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60"/>
        <v>-11779349165225.338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-49080621521.77224</v>
      </c>
      <c r="L3975" s="444">
        <f t="shared" ca="1" si="159"/>
        <v>-11828429786747.109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60"/>
        <v>-11828429786747.109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-49285124111.446289</v>
      </c>
      <c r="L3976" s="444">
        <f t="shared" ca="1" si="159"/>
        <v>-11877714910858.555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60"/>
        <v>-11877714910858.555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-49490478795.24398</v>
      </c>
      <c r="L3977" s="444">
        <f t="shared" ca="1" si="159"/>
        <v>-11927205389653.799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60"/>
        <v>-11927205389653.799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-49696689123.557495</v>
      </c>
      <c r="L3978" s="444">
        <f t="shared" ca="1" si="159"/>
        <v>-11976902078777.355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60"/>
        <v>-11976902078777.355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-49903758661.572311</v>
      </c>
      <c r="L3979" s="444">
        <f t="shared" ca="1" si="159"/>
        <v>-12026805837438.928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60"/>
        <v>-12026805837438.928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-50111690989.328865</v>
      </c>
      <c r="L3980" s="444">
        <f t="shared" ca="1" si="159"/>
        <v>-12076917528428.256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60"/>
        <v>-12076917528428.256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-50320489701.784401</v>
      </c>
      <c r="L3981" s="444">
        <f t="shared" ca="1" si="159"/>
        <v>-12127238018130.041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60"/>
        <v>-12127238018130.041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-50530158408.875168</v>
      </c>
      <c r="L3982" s="444">
        <f t="shared" ca="1" si="159"/>
        <v>-12177768176538.916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60"/>
        <v>-12177768176538.916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-50740700735.578819</v>
      </c>
      <c r="L3983" s="444">
        <f t="shared" ca="1" si="159"/>
        <v>-12228508877274.494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60"/>
        <v>-12228508877274.494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-50952120321.977058</v>
      </c>
      <c r="L3984" s="444">
        <f t="shared" ca="1" si="159"/>
        <v>-12279460997596.471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60"/>
        <v>-12279460997596.471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-51164420823.318626</v>
      </c>
      <c r="L3985" s="444">
        <f t="shared" ca="1" si="159"/>
        <v>-12330625418419.789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60"/>
        <v>-12330625418419.789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-51377605910.082451</v>
      </c>
      <c r="L3986" s="444">
        <f t="shared" ca="1" si="159"/>
        <v>-12382003024329.871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60"/>
        <v>-12382003024329.871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-51591679268.04113</v>
      </c>
      <c r="L3987" s="444">
        <f t="shared" ca="1" si="159"/>
        <v>-12433594703597.912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60"/>
        <v>-12433594703597.912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-51806644598.324631</v>
      </c>
      <c r="L3988" s="444">
        <f t="shared" ca="1" si="159"/>
        <v>-12485401348196.236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60"/>
        <v>-12485401348196.236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-52022505617.484314</v>
      </c>
      <c r="L3989" s="444">
        <f t="shared" ca="1" si="159"/>
        <v>-12537423853813.721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60"/>
        <v>-12537423853813.721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-52239266057.557167</v>
      </c>
      <c r="L3990" s="444">
        <f t="shared" ca="1" si="159"/>
        <v>-12589663119871.277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60"/>
        <v>-12589663119871.277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-52456929666.130325</v>
      </c>
      <c r="L3991" s="444">
        <f t="shared" ca="1" si="159"/>
        <v>-12642120049537.408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60"/>
        <v>-12642120049537.408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-52675500206.405869</v>
      </c>
      <c r="L3992" s="444">
        <f t="shared" ca="1" si="159"/>
        <v>-12694795549743.814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60"/>
        <v>-12694795549743.814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-52894981457.265892</v>
      </c>
      <c r="L3993" s="444">
        <f t="shared" ca="1" si="159"/>
        <v>-12747690531201.08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60"/>
        <v>-12747690531201.08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-53115377213.33783</v>
      </c>
      <c r="L3994" s="444">
        <f t="shared" ca="1" si="159"/>
        <v>-12800805908414.418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60"/>
        <v>-12800805908414.418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-53336691285.060074</v>
      </c>
      <c r="L3995" s="444">
        <f t="shared" ca="1" si="159"/>
        <v>-12854142599699.479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60"/>
        <v>-12854142599699.479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-53558927498.747826</v>
      </c>
      <c r="L3996" s="444">
        <f t="shared" ca="1" si="159"/>
        <v>-12907701527198.227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60"/>
        <v>-12907701527198.227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-53782089696.659279</v>
      </c>
      <c r="L3997" s="444">
        <f t="shared" ca="1" si="159"/>
        <v>-12961483616894.887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60"/>
        <v>-12961483616894.887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-54006181737.062027</v>
      </c>
      <c r="L3998" s="444">
        <f t="shared" ca="1" si="159"/>
        <v>-13015489798631.949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60"/>
        <v>-13015489798631.949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-54231207494.299789</v>
      </c>
      <c r="L3999" s="444">
        <f t="shared" ca="1" si="159"/>
        <v>-13069721006126.248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60"/>
        <v>-13069721006126.248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-54457170858.859367</v>
      </c>
      <c r="L4000" s="444">
        <f t="shared" ca="1" si="159"/>
        <v>-13124178176985.107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60"/>
        <v>-13124178176985.107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-54684075737.43795</v>
      </c>
      <c r="L4001" s="444">
        <f t="shared" ca="1" si="159"/>
        <v>-13178862252722.545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60"/>
        <v>-13178862252722.545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-54911926053.010605</v>
      </c>
      <c r="L4002" s="444">
        <f t="shared" ca="1" si="159"/>
        <v>-13233774178775.555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60"/>
        <v>-13233774178775.555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-55140725744.89814</v>
      </c>
      <c r="L4003" s="444">
        <f t="shared" ca="1" si="159"/>
        <v>-13288914904520.453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60"/>
        <v>-13288914904520.453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-55370478768.83522</v>
      </c>
      <c r="L4004" s="444">
        <f t="shared" ca="1" si="159"/>
        <v>-13344285383289.289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60"/>
        <v>-13344285383289.289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-55601189097.038704</v>
      </c>
      <c r="L4005" s="444">
        <f t="shared" ca="1" si="159"/>
        <v>-13399886572386.328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60"/>
        <v>-13399886572386.328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-55832860718.276367</v>
      </c>
      <c r="L4006" s="444">
        <f t="shared" ca="1" si="159"/>
        <v>-13455719433104.605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60"/>
        <v>-13455719433104.605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-56065497637.935852</v>
      </c>
      <c r="L4007" s="444">
        <f t="shared" ca="1" si="159"/>
        <v>-13511784930742.541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60"/>
        <v>-13511784930742.541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-56299103878.093918</v>
      </c>
      <c r="L4008" s="444">
        <f t="shared" ca="1" si="159"/>
        <v>-13568084034620.635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60"/>
        <v>-13568084034620.635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-56533683477.585976</v>
      </c>
      <c r="L4009" s="444">
        <f t="shared" ca="1" si="159"/>
        <v>-13624617718098.221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60"/>
        <v>-13624617718098.221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-56769240492.07592</v>
      </c>
      <c r="L4010" s="444">
        <f t="shared" ca="1" si="159"/>
        <v>-13681386958590.297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60"/>
        <v>-13681386958590.297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-57005778994.126236</v>
      </c>
      <c r="L4011" s="444">
        <f t="shared" ca="1" si="159"/>
        <v>-13738392737584.424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60"/>
        <v>-13738392737584.424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-57243303073.268433</v>
      </c>
      <c r="L4012" s="444">
        <f t="shared" ca="1" si="159"/>
        <v>-13795636040657.691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60"/>
        <v>-13795636040657.691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-57481816836.073723</v>
      </c>
      <c r="L4013" s="444">
        <f t="shared" ca="1" si="159"/>
        <v>-13853117857493.766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60"/>
        <v>-13853117857493.766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-57721324406.224014</v>
      </c>
      <c r="L4014" s="444">
        <f t="shared" ca="1" si="159"/>
        <v>-13910839181899.99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60"/>
        <v>-13910839181899.99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-57961829924.58329</v>
      </c>
      <c r="L4015" s="444">
        <f t="shared" ca="1" si="159"/>
        <v>-13968801011824.574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60"/>
        <v>-13968801011824.574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-58203337549.269058</v>
      </c>
      <c r="L4016" s="444">
        <f t="shared" ca="1" si="159"/>
        <v>-14027004349373.844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60"/>
        <v>-14027004349373.844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-58445851455.72435</v>
      </c>
      <c r="L4017" s="444">
        <f t="shared" ca="1" si="159"/>
        <v>-14085450200829.568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60"/>
        <v>-14085450200829.568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-58689375836.789864</v>
      </c>
      <c r="L4018" s="444">
        <f t="shared" ca="1" si="159"/>
        <v>-14144139576666.357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60"/>
        <v>-14144139576666.357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-58933914902.776489</v>
      </c>
      <c r="L4019" s="444">
        <f t="shared" ca="1" si="159"/>
        <v>-14203073491569.135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60"/>
        <v>-14203073491569.135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-59179472881.538055</v>
      </c>
      <c r="L4020" s="444">
        <f t="shared" ca="1" si="159"/>
        <v>-14262252964450.672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60"/>
        <v>-14262252964450.672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-59426054018.544456</v>
      </c>
      <c r="L4021" s="444">
        <f t="shared" ca="1" si="159"/>
        <v>-14321679018469.217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60"/>
        <v>-14321679018469.217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-59673662576.95507</v>
      </c>
      <c r="L4022" s="444">
        <f t="shared" ca="1" si="159"/>
        <v>-14381352681046.172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60"/>
        <v>-14381352681046.172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-59922302837.692383</v>
      </c>
      <c r="L4023" s="444">
        <f t="shared" ca="1" si="159"/>
        <v>-14441274983883.863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60"/>
        <v>-14441274983883.863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-60171979099.516106</v>
      </c>
      <c r="L4024" s="444">
        <f t="shared" ca="1" si="159"/>
        <v>-14501446962983.379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60"/>
        <v>-14501446962983.379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-60422695679.097412</v>
      </c>
      <c r="L4025" s="444">
        <f t="shared" ca="1" si="159"/>
        <v>-14561869658662.477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60"/>
        <v>-14561869658662.477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-60674456911.093651</v>
      </c>
      <c r="L4026" s="444">
        <f t="shared" ca="1" si="159"/>
        <v>-14622544115573.57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60"/>
        <v>-14622544115573.57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-60927267148.223206</v>
      </c>
      <c r="L4027" s="444">
        <f t="shared" ca="1" si="159"/>
        <v>-14683471382721.793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60"/>
        <v>-14683471382721.793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-61181130761.340805</v>
      </c>
      <c r="L4028" s="444">
        <f t="shared" ca="1" si="159"/>
        <v>-14744652513483.133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60"/>
        <v>-14744652513483.133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-61436052139.513054</v>
      </c>
      <c r="L4029" s="444">
        <f t="shared" ca="1" si="159"/>
        <v>-14806088565622.646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60"/>
        <v>-14806088565622.646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-61692035690.09436</v>
      </c>
      <c r="L4030" s="444">
        <f t="shared" ca="1" si="159"/>
        <v>-14867780601312.74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60"/>
        <v>-14867780601312.74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-61949085838.803085</v>
      </c>
      <c r="L4031" s="444">
        <f t="shared" ca="1" si="159"/>
        <v>-14929729687151.543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60"/>
        <v>-14929729687151.543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-62207207029.798096</v>
      </c>
      <c r="L4032" s="444">
        <f t="shared" ca="1" si="159"/>
        <v>-14991936894181.342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60"/>
        <v>-14991936894181.342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-62466403725.755592</v>
      </c>
      <c r="L4033" s="444">
        <f t="shared" ca="1" si="159"/>
        <v>-15054403297907.098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60"/>
        <v>-15054403297907.098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-62726680407.946236</v>
      </c>
      <c r="L4034" s="444">
        <f t="shared" ca="1" si="159"/>
        <v>-15117129978315.043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60"/>
        <v>-15117129978315.043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-62988041576.312675</v>
      </c>
      <c r="L4035" s="444">
        <f t="shared" ca="1" si="159"/>
        <v>-15180118019891.355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60"/>
        <v>-15180118019891.355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-63250491749.54731</v>
      </c>
      <c r="L4036" s="444">
        <f t="shared" ca="1" si="159"/>
        <v>-15243368511640.902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60"/>
        <v>-15243368511640.902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-63514035465.170433</v>
      </c>
      <c r="L4037" s="444">
        <f t="shared" ca="1" si="159"/>
        <v>-15306882547106.072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60"/>
        <v>-15306882547106.072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-63778677279.608643</v>
      </c>
      <c r="L4038" s="444">
        <f t="shared" ca="1" si="159"/>
        <v>-15370661224385.682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60"/>
        <v>-15370661224385.682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-64044421768.273674</v>
      </c>
      <c r="L4039" s="444">
        <f t="shared" ca="1" si="159"/>
        <v>-15434705646153.955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60"/>
        <v>-15434705646153.955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-64311273525.641479</v>
      </c>
      <c r="L4040" s="444">
        <f t="shared" ca="1" si="159"/>
        <v>-15499016919679.596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60"/>
        <v>-15499016919679.596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-64579237165.33165</v>
      </c>
      <c r="L4041" s="444">
        <f t="shared" ca="1" si="159"/>
        <v>-15563596156844.928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60"/>
        <v>-15563596156844.928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-64848317320.187195</v>
      </c>
      <c r="L4042" s="444">
        <f t="shared" ca="1" si="159"/>
        <v>-15628444474165.115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60"/>
        <v>-15628444474165.115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-65118518642.354645</v>
      </c>
      <c r="L4043" s="444">
        <f t="shared" ca="1" si="159"/>
        <v>-15693562992807.471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60"/>
        <v>-15693562992807.471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-65389845803.364471</v>
      </c>
      <c r="L4044" s="444">
        <f t="shared" ca="1" si="159"/>
        <v>-15758952838610.836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60"/>
        <v>-15758952838610.836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-65662303494.211815</v>
      </c>
      <c r="L4045" s="444">
        <f t="shared" ca="1" si="159"/>
        <v>-15824615142105.047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60"/>
        <v>-15824615142105.047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-65935896425.437683</v>
      </c>
      <c r="L4046" s="444">
        <f t="shared" ca="1" si="159"/>
        <v>-15890551038530.484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60"/>
        <v>-15890551038530.484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-66210629327.210358</v>
      </c>
      <c r="L4047" s="444">
        <f t="shared" ca="1" si="159"/>
        <v>-15956761667857.695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60"/>
        <v>-15956761667857.695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-66486506949.407066</v>
      </c>
      <c r="L4048" s="444">
        <f t="shared" ca="1" si="159"/>
        <v>-16023248174807.102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60"/>
        <v>-16023248174807.102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-66763534061.696251</v>
      </c>
      <c r="L4049" s="444">
        <f t="shared" ca="1" si="159"/>
        <v>-16090011708868.797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60"/>
        <v>-16090011708868.797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-67041715453.619987</v>
      </c>
      <c r="L4050" s="444">
        <f t="shared" ca="1" si="159"/>
        <v>-16157053424322.416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60"/>
        <v>-16157053424322.416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-67321055934.676727</v>
      </c>
      <c r="L4051" s="444">
        <f t="shared" ca="1" si="159"/>
        <v>-16224374480257.092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60"/>
        <v>-16224374480257.092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-67601560334.404556</v>
      </c>
      <c r="L4052" s="444">
        <f t="shared" ca="1" si="159"/>
        <v>-16291976040591.496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60"/>
        <v>-16291976040591.496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-67883233502.464577</v>
      </c>
      <c r="L4053" s="444">
        <f t="shared" ca="1" si="159"/>
        <v>-16359859274093.961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60"/>
        <v>-16359859274093.961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-68166080308.724838</v>
      </c>
      <c r="L4054" s="444">
        <f t="shared" ca="1" si="159"/>
        <v>-16428025354402.686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60"/>
        <v>-16428025354402.686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-68450105643.344521</v>
      </c>
      <c r="L4055" s="444">
        <f t="shared" ca="1" si="159"/>
        <v>-16496475460046.029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60"/>
        <v>-16496475460046.029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-68735314416.858459</v>
      </c>
      <c r="L4056" s="444">
        <f t="shared" ca="1" si="159"/>
        <v>-16565210774462.889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60"/>
        <v>-16565210774462.889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-69021711560.262039</v>
      </c>
      <c r="L4057" s="444">
        <f t="shared" ca="1" si="159"/>
        <v>-16634232486023.15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60"/>
        <v>-16634232486023.15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-69309302025.096466</v>
      </c>
      <c r="L4058" s="444">
        <f t="shared" ca="1" si="159"/>
        <v>-16703541788048.246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60"/>
        <v>-16703541788048.246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-69598090783.534363</v>
      </c>
      <c r="L4059" s="444">
        <f t="shared" ca="1" si="159"/>
        <v>-16773139878831.781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60"/>
        <v>-16773139878831.781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-69888082828.465759</v>
      </c>
      <c r="L4060" s="444">
        <f t="shared" ca="1" si="159"/>
        <v>-16843027961660.246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60"/>
        <v>-16843027961660.246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-70179283173.584351</v>
      </c>
      <c r="L4061" s="444">
        <f t="shared" ca="1" si="159"/>
        <v>-16913207244833.83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60"/>
        <v>-16913207244833.83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-70471696853.474304</v>
      </c>
      <c r="L4062" s="444">
        <f t="shared" ca="1" si="159"/>
        <v>-16983678941687.305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60"/>
        <v>-16983678941687.305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-70765328923.697113</v>
      </c>
      <c r="L4063" s="444">
        <f t="shared" ca="1" si="159"/>
        <v>-17054444270611.002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60"/>
        <v>-17054444270611.002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-71060184460.879181</v>
      </c>
      <c r="L4064" s="444">
        <f t="shared" ca="1" si="159"/>
        <v>-17125504455071.881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60"/>
        <v>-17125504455071.881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-71356268562.7995</v>
      </c>
      <c r="L4065" s="444">
        <f t="shared" ca="1" si="159"/>
        <v>-17196860723634.68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60"/>
        <v>-17196860723634.68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-71653586348.477829</v>
      </c>
      <c r="L4066" s="444">
        <f t="shared" ca="1" si="159"/>
        <v>-17268514309983.158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60"/>
        <v>-17268514309983.158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-71952142958.263153</v>
      </c>
      <c r="L4067" s="444">
        <f t="shared" ca="1" si="159"/>
        <v>-17340466452941.422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60"/>
        <v>-17340466452941.422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-72251943553.922592</v>
      </c>
      <c r="L4068" s="444">
        <f t="shared" ca="1" si="159"/>
        <v>-17412718396495.344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60"/>
        <v>-17412718396495.344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-72552993318.730591</v>
      </c>
      <c r="L4069" s="444">
        <f t="shared" ca="1" si="159"/>
        <v>-17485271389814.074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60"/>
        <v>-17485271389814.074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-72855297457.558655</v>
      </c>
      <c r="L4070" s="444">
        <f t="shared" ca="1" si="159"/>
        <v>-17558126687271.633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60"/>
        <v>-17558126687271.633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-73158861196.965134</v>
      </c>
      <c r="L4071" s="444">
        <f t="shared" ca="1" si="159"/>
        <v>-17631285548468.598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60"/>
        <v>-17631285548468.598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-73463689785.285828</v>
      </c>
      <c r="L4072" s="444">
        <f t="shared" ca="1" si="159"/>
        <v>-17704749238253.883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60"/>
        <v>-17704749238253.883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-73769788492.724518</v>
      </c>
      <c r="L4073" s="444">
        <f t="shared" ca="1" si="159"/>
        <v>-17778519026746.605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60"/>
        <v>-17778519026746.605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-74077162611.444183</v>
      </c>
      <c r="L4074" s="444">
        <f t="shared" ca="1" si="159"/>
        <v>-17852596189358.051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60"/>
        <v>-17852596189358.051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-74385817455.658539</v>
      </c>
      <c r="L4075" s="444">
        <f t="shared" ca="1" si="159"/>
        <v>-17926982006813.711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60"/>
        <v>-17926982006813.711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-74695758361.723801</v>
      </c>
      <c r="L4076" s="444">
        <f t="shared" ca="1" si="159"/>
        <v>-18001677765175.434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60"/>
        <v>-18001677765175.434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-75006990688.230972</v>
      </c>
      <c r="L4077" s="444">
        <f t="shared" ca="1" si="159"/>
        <v>-18076684755863.664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60"/>
        <v>-18076684755863.664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-75319519816.098602</v>
      </c>
      <c r="L4078" s="444">
        <f t="shared" ca="1" si="159"/>
        <v>-18152004275679.762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60"/>
        <v>-18152004275679.762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-75633351148.66568</v>
      </c>
      <c r="L4079" s="444">
        <f t="shared" ca="1" si="159"/>
        <v>-18227637626828.426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60"/>
        <v>-18227637626828.426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-75948490111.78511</v>
      </c>
      <c r="L4080" s="444">
        <f t="shared" ca="1" si="159"/>
        <v>-18303586116940.211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60"/>
        <v>-18303586116940.211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-76264942153.917542</v>
      </c>
      <c r="L4081" s="444">
        <f t="shared" ca="1" si="159"/>
        <v>-18379851059094.129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60"/>
        <v>-18379851059094.129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-76582712746.22554</v>
      </c>
      <c r="L4082" s="444">
        <f t="shared" ca="1" si="159"/>
        <v>-18456433771840.355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60"/>
        <v>-18456433771840.355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-76901807382.668152</v>
      </c>
      <c r="L4083" s="444">
        <f t="shared" ca="1" si="159"/>
        <v>-18533335579223.023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60"/>
        <v>-18533335579223.023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-77222231580.095932</v>
      </c>
      <c r="L4084" s="444">
        <f t="shared" ca="1" si="159"/>
        <v>-18610557810803.121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60"/>
        <v>-18610557810803.121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-77543990878.346344</v>
      </c>
      <c r="L4085" s="444">
        <f t="shared" ca="1" si="159"/>
        <v>-18688101801681.469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60"/>
        <v>-18688101801681.469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-77867090840.339447</v>
      </c>
      <c r="L4086" s="444">
        <f t="shared" ca="1" si="159"/>
        <v>-18765968892521.809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60"/>
        <v>-18765968892521.809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-78191537052.174194</v>
      </c>
      <c r="L4087" s="444">
        <f t="shared" ca="1" si="159"/>
        <v>-18844160429573.984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60"/>
        <v>-18844160429573.984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-78517335123.22493</v>
      </c>
      <c r="L4088" s="444">
        <f t="shared" ref="L4088:L4342" ca="1" si="164">I4088-J4088+K4088</f>
        <v>-18922677764697.211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65">L4088</f>
        <v>-18922677764697.211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-78844490686.238373</v>
      </c>
      <c r="L4089" s="444">
        <f t="shared" ca="1" si="164"/>
        <v>-19001522255383.449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65"/>
        <v>-19001522255383.449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-79173009397.43103</v>
      </c>
      <c r="L4090" s="444">
        <f t="shared" ca="1" si="164"/>
        <v>-19080695264780.879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65"/>
        <v>-19080695264780.879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-79502896936.58699</v>
      </c>
      <c r="L4091" s="444">
        <f t="shared" ca="1" si="164"/>
        <v>-19160198161717.465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65"/>
        <v>-19160198161717.465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-79834159007.156097</v>
      </c>
      <c r="L4092" s="444">
        <f t="shared" ca="1" si="164"/>
        <v>-19240032320724.621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65"/>
        <v>-19240032320724.621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-80166801336.352585</v>
      </c>
      <c r="L4093" s="444">
        <f t="shared" ca="1" si="164"/>
        <v>-19320199122060.973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65"/>
        <v>-19320199122060.973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-80500829675.254059</v>
      </c>
      <c r="L4094" s="444">
        <f t="shared" ca="1" si="164"/>
        <v>-19400699951736.227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65"/>
        <v>-19400699951736.227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-80836249798.90094</v>
      </c>
      <c r="L4095" s="444">
        <f t="shared" ca="1" si="164"/>
        <v>-19481536201535.129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65"/>
        <v>-19481536201535.129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-81173067506.396362</v>
      </c>
      <c r="L4096" s="444">
        <f t="shared" ca="1" si="164"/>
        <v>-19562709269041.523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65"/>
        <v>-19562709269041.523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-81511288621.006348</v>
      </c>
      <c r="L4097" s="444">
        <f t="shared" ca="1" si="164"/>
        <v>-19644220557662.531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65"/>
        <v>-19644220557662.531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-81850918990.260544</v>
      </c>
      <c r="L4098" s="444">
        <f t="shared" ca="1" si="164"/>
        <v>-19726071476652.793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65"/>
        <v>-19726071476652.793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-82191964486.053299</v>
      </c>
      <c r="L4099" s="444">
        <f t="shared" ca="1" si="164"/>
        <v>-19808263441138.848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65"/>
        <v>-19808263441138.848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-82534431004.745193</v>
      </c>
      <c r="L4100" s="444">
        <f t="shared" ca="1" si="164"/>
        <v>-19890797872143.594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65"/>
        <v>-19890797872143.594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-82878324467.264969</v>
      </c>
      <c r="L4101" s="444">
        <f t="shared" ca="1" si="164"/>
        <v>-19973676196610.859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65"/>
        <v>-19973676196610.859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-83223650819.211914</v>
      </c>
      <c r="L4102" s="444">
        <f t="shared" ca="1" si="164"/>
        <v>-20056899847430.07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65"/>
        <v>-20056899847430.07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-83570416030.958618</v>
      </c>
      <c r="L4103" s="444">
        <f t="shared" ca="1" si="164"/>
        <v>-20140470263461.027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65"/>
        <v>-20140470263461.027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-83918626097.754272</v>
      </c>
      <c r="L4104" s="444">
        <f t="shared" ca="1" si="164"/>
        <v>-20224388889558.781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65"/>
        <v>-20224388889558.781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-84268287039.828247</v>
      </c>
      <c r="L4105" s="444">
        <f t="shared" ca="1" si="164"/>
        <v>-20308657176598.609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65"/>
        <v>-20308657176598.609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-84619404902.494202</v>
      </c>
      <c r="L4106" s="444">
        <f t="shared" ca="1" si="164"/>
        <v>-20393276581501.105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65"/>
        <v>-20393276581501.105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-84971985756.254608</v>
      </c>
      <c r="L4107" s="444">
        <f t="shared" ca="1" si="164"/>
        <v>-20478248567257.359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65"/>
        <v>-20478248567257.359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-85326035696.90567</v>
      </c>
      <c r="L4108" s="444">
        <f t="shared" ca="1" si="164"/>
        <v>-20563574602954.266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65"/>
        <v>-20563574602954.266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-85681560845.642776</v>
      </c>
      <c r="L4109" s="444">
        <f t="shared" ca="1" si="164"/>
        <v>-20649256163799.91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65"/>
        <v>-20649256163799.91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-86038567349.16629</v>
      </c>
      <c r="L4110" s="444">
        <f t="shared" ca="1" si="164"/>
        <v>-20735294731149.078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65"/>
        <v>-20735294731149.078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-86397061379.787827</v>
      </c>
      <c r="L4111" s="444">
        <f t="shared" ca="1" si="164"/>
        <v>-20821691792528.867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65"/>
        <v>-20821691792528.867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-86757049135.536942</v>
      </c>
      <c r="L4112" s="444">
        <f t="shared" ca="1" si="164"/>
        <v>-20908448841664.402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65"/>
        <v>-20908448841664.402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-87118536840.268341</v>
      </c>
      <c r="L4113" s="444">
        <f t="shared" ca="1" si="164"/>
        <v>-20995567378504.672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65"/>
        <v>-20995567378504.672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-87481530743.76947</v>
      </c>
      <c r="L4114" s="444">
        <f t="shared" ca="1" si="164"/>
        <v>-21083048909248.441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65"/>
        <v>-21083048909248.441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-87846037121.8685</v>
      </c>
      <c r="L4115" s="444">
        <f t="shared" ca="1" si="164"/>
        <v>-21170894946370.309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65"/>
        <v>-21170894946370.309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-88212062276.542953</v>
      </c>
      <c r="L4116" s="444">
        <f t="shared" ca="1" si="164"/>
        <v>-21259107008646.852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65"/>
        <v>-21259107008646.852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-88579612536.028549</v>
      </c>
      <c r="L4117" s="444">
        <f t="shared" ca="1" si="164"/>
        <v>-21347686621182.879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65"/>
        <v>-21347686621182.879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-88948694254.928665</v>
      </c>
      <c r="L4118" s="444">
        <f t="shared" ca="1" si="164"/>
        <v>-21436635315437.809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65"/>
        <v>-21436635315437.809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-89319313814.324203</v>
      </c>
      <c r="L4119" s="444">
        <f t="shared" ca="1" si="164"/>
        <v>-21525954629252.133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65"/>
        <v>-21525954629252.133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-89691477621.883881</v>
      </c>
      <c r="L4120" s="444">
        <f t="shared" ca="1" si="164"/>
        <v>-21615646106874.016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65"/>
        <v>-21615646106874.016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-90065192111.975067</v>
      </c>
      <c r="L4121" s="444">
        <f t="shared" ca="1" si="164"/>
        <v>-21705711298985.992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65"/>
        <v>-21705711298985.992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-90440463745.774963</v>
      </c>
      <c r="L4122" s="444">
        <f t="shared" ca="1" si="164"/>
        <v>-21796151762731.766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65"/>
        <v>-21796151762731.766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-90817299011.382355</v>
      </c>
      <c r="L4123" s="444">
        <f t="shared" ca="1" si="164"/>
        <v>-21886969061743.148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65"/>
        <v>-21886969061743.148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-91195704423.929779</v>
      </c>
      <c r="L4124" s="444">
        <f t="shared" ca="1" si="164"/>
        <v>-21978164766167.078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65"/>
        <v>-21978164766167.078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-91575686525.696152</v>
      </c>
      <c r="L4125" s="444">
        <f t="shared" ca="1" si="164"/>
        <v>-22069740452692.773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65"/>
        <v>-22069740452692.773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-91957251886.219894</v>
      </c>
      <c r="L4126" s="444">
        <f t="shared" ca="1" si="164"/>
        <v>-22161697704578.992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65"/>
        <v>-22161697704578.992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-92340407102.41246</v>
      </c>
      <c r="L4127" s="444">
        <f t="shared" ca="1" si="164"/>
        <v>-22254038111681.406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65"/>
        <v>-22254038111681.406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-92725158798.672531</v>
      </c>
      <c r="L4128" s="444">
        <f t="shared" ca="1" si="164"/>
        <v>-22346763270480.078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65"/>
        <v>-22346763270480.078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-93111513627.00032</v>
      </c>
      <c r="L4129" s="444">
        <f t="shared" ca="1" si="164"/>
        <v>-22439874784107.078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65"/>
        <v>-22439874784107.078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-93499478267.112823</v>
      </c>
      <c r="L4130" s="444">
        <f t="shared" ca="1" si="164"/>
        <v>-22533374262374.191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65"/>
        <v>-22533374262374.191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-93889059426.559128</v>
      </c>
      <c r="L4131" s="444">
        <f t="shared" ca="1" si="164"/>
        <v>-22627263321800.75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65"/>
        <v>-22627263321800.75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-94280263840.836456</v>
      </c>
      <c r="L4132" s="444">
        <f t="shared" ca="1" si="164"/>
        <v>-22721543585641.586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65"/>
        <v>-22721543585641.586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-94673098273.506607</v>
      </c>
      <c r="L4133" s="444">
        <f t="shared" ca="1" si="164"/>
        <v>-22816216683915.094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65"/>
        <v>-22816216683915.094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-95067569516.312897</v>
      </c>
      <c r="L4134" s="444">
        <f t="shared" ca="1" si="164"/>
        <v>-22911284253431.406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65"/>
        <v>-22911284253431.406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-95463684389.297531</v>
      </c>
      <c r="L4135" s="444">
        <f t="shared" ca="1" si="164"/>
        <v>-23006747937820.703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65"/>
        <v>-23006747937820.703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-95861449740.919601</v>
      </c>
      <c r="L4136" s="444">
        <f t="shared" ca="1" si="164"/>
        <v>-23102609387561.621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65"/>
        <v>-23102609387561.621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-96260872448.173416</v>
      </c>
      <c r="L4137" s="444">
        <f t="shared" ca="1" si="164"/>
        <v>-23198870260009.793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65"/>
        <v>-23198870260009.793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-96661959416.707474</v>
      </c>
      <c r="L4138" s="444">
        <f t="shared" ca="1" si="164"/>
        <v>-23295532219426.5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65"/>
        <v>-23295532219426.5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-97064717580.943756</v>
      </c>
      <c r="L4139" s="444">
        <f t="shared" ca="1" si="164"/>
        <v>-23392596937007.445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65"/>
        <v>-23392596937007.445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-97469153904.197693</v>
      </c>
      <c r="L4140" s="444">
        <f t="shared" ca="1" si="164"/>
        <v>-23490066090911.645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65"/>
        <v>-23490066090911.645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-97875275378.798523</v>
      </c>
      <c r="L4141" s="444">
        <f t="shared" ca="1" si="164"/>
        <v>-23587941366290.441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65"/>
        <v>-23587941366290.441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-98283089026.210175</v>
      </c>
      <c r="L4142" s="444">
        <f t="shared" ca="1" si="164"/>
        <v>-23686224455316.652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65"/>
        <v>-23686224455316.652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-98692601897.15271</v>
      </c>
      <c r="L4143" s="444">
        <f t="shared" ca="1" si="164"/>
        <v>-23784917057213.805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65"/>
        <v>-23784917057213.805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-99103821071.724182</v>
      </c>
      <c r="L4144" s="444">
        <f t="shared" ca="1" si="164"/>
        <v>-23884020878285.527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65"/>
        <v>-23884020878285.527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-99516753659.523026</v>
      </c>
      <c r="L4145" s="444">
        <f t="shared" ca="1" si="164"/>
        <v>-23983537631945.051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65"/>
        <v>-23983537631945.051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-99931406799.771042</v>
      </c>
      <c r="L4146" s="444">
        <f t="shared" ca="1" si="164"/>
        <v>-24083469038744.82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65"/>
        <v>-24083469038744.82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-100347787661.43675</v>
      </c>
      <c r="L4147" s="444">
        <f t="shared" ca="1" si="164"/>
        <v>-24183816826406.258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65"/>
        <v>-24183816826406.258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-100765903443.35941</v>
      </c>
      <c r="L4148" s="444">
        <f t="shared" ca="1" si="164"/>
        <v>-24284582729849.617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65"/>
        <v>-24284582729849.617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-101185761374.3734</v>
      </c>
      <c r="L4149" s="444">
        <f t="shared" ca="1" si="164"/>
        <v>-24385768491223.992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65"/>
        <v>-24385768491223.992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-101607368713.4333</v>
      </c>
      <c r="L4150" s="444">
        <f t="shared" ca="1" si="164"/>
        <v>-24487375859937.426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65"/>
        <v>-24487375859937.426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-102030732749.73927</v>
      </c>
      <c r="L4151" s="444">
        <f t="shared" ca="1" si="164"/>
        <v>-24589406592687.164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65"/>
        <v>-24589406592687.164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-102455860802.86319</v>
      </c>
      <c r="L4152" s="444">
        <f t="shared" ca="1" si="164"/>
        <v>-24691862453490.027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65"/>
        <v>-24691862453490.027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-102882760222.87511</v>
      </c>
      <c r="L4153" s="444">
        <f t="shared" ca="1" si="164"/>
        <v>-24794745213712.902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65"/>
        <v>-24794745213712.902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-103311438390.47043</v>
      </c>
      <c r="L4154" s="444">
        <f t="shared" ca="1" si="164"/>
        <v>-24898056652103.371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65"/>
        <v>-24898056652103.371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-103741902717.09738</v>
      </c>
      <c r="L4155" s="444">
        <f t="shared" ca="1" si="164"/>
        <v>-25001798554820.469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65"/>
        <v>-25001798554820.469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-104174160645.08528</v>
      </c>
      <c r="L4156" s="444">
        <f t="shared" ca="1" si="164"/>
        <v>-25105972715465.555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65"/>
        <v>-25105972715465.555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-104608219647.77315</v>
      </c>
      <c r="L4157" s="444">
        <f t="shared" ca="1" si="164"/>
        <v>-25210580935113.328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65"/>
        <v>-25210580935113.328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-105044087229.63887</v>
      </c>
      <c r="L4158" s="444">
        <f t="shared" ca="1" si="164"/>
        <v>-25315625022342.969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65"/>
        <v>-25315625022342.969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-105481770926.42903</v>
      </c>
      <c r="L4159" s="444">
        <f t="shared" ca="1" si="164"/>
        <v>-25421106793269.398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65"/>
        <v>-25421106793269.398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-105921278305.28915</v>
      </c>
      <c r="L4160" s="444">
        <f t="shared" ca="1" si="164"/>
        <v>-25527028071574.688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65"/>
        <v>-25527028071574.688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-106362616964.89453</v>
      </c>
      <c r="L4161" s="444">
        <f t="shared" ca="1" si="164"/>
        <v>-25633390688539.582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65"/>
        <v>-25633390688539.582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-106805794535.58159</v>
      </c>
      <c r="L4162" s="444">
        <f t="shared" ca="1" si="164"/>
        <v>-25740196483075.164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65"/>
        <v>-25740196483075.164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-107250818679.47984</v>
      </c>
      <c r="L4163" s="444">
        <f t="shared" ca="1" si="164"/>
        <v>-25847447301754.645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65"/>
        <v>-25847447301754.645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-107697697090.64435</v>
      </c>
      <c r="L4164" s="444">
        <f t="shared" ca="1" si="164"/>
        <v>-25955144998845.289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65"/>
        <v>-25955144998845.289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-108146437495.18871</v>
      </c>
      <c r="L4165" s="444">
        <f t="shared" ca="1" si="164"/>
        <v>-26063291436340.477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65"/>
        <v>-26063291436340.477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-108597047651.41866</v>
      </c>
      <c r="L4166" s="444">
        <f t="shared" ca="1" si="164"/>
        <v>-26171888483991.895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65"/>
        <v>-26171888483991.895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-109049535349.96623</v>
      </c>
      <c r="L4167" s="444">
        <f t="shared" ca="1" si="164"/>
        <v>-26280938019341.859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65"/>
        <v>-26280938019341.859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-109503908413.92441</v>
      </c>
      <c r="L4168" s="444">
        <f t="shared" ca="1" si="164"/>
        <v>-26390441927755.785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65"/>
        <v>-26390441927755.785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-109960174698.98244</v>
      </c>
      <c r="L4169" s="444">
        <f t="shared" ca="1" si="164"/>
        <v>-26500402102454.77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65"/>
        <v>-26500402102454.77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-110418342093.56154</v>
      </c>
      <c r="L4170" s="444">
        <f t="shared" ca="1" si="164"/>
        <v>-26610820444548.332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65"/>
        <v>-26610820444548.332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-110878418518.95139</v>
      </c>
      <c r="L4171" s="444">
        <f t="shared" ca="1" si="164"/>
        <v>-26721698863067.285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65"/>
        <v>-26721698863067.285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-111340411929.44702</v>
      </c>
      <c r="L4172" s="444">
        <f t="shared" ca="1" si="164"/>
        <v>-26833039274996.73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65"/>
        <v>-26833039274996.73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-111804330312.48637</v>
      </c>
      <c r="L4173" s="444">
        <f t="shared" ca="1" si="164"/>
        <v>-26944843605309.219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65"/>
        <v>-26944843605309.219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-112270181688.78841</v>
      </c>
      <c r="L4174" s="444">
        <f t="shared" ca="1" si="164"/>
        <v>-27057113786998.008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65"/>
        <v>-27057113786998.008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-112737974112.4917</v>
      </c>
      <c r="L4175" s="444">
        <f t="shared" ca="1" si="164"/>
        <v>-27169851761110.5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65"/>
        <v>-27169851761110.5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-113207715671.29375</v>
      </c>
      <c r="L4176" s="444">
        <f t="shared" ca="1" si="164"/>
        <v>-27283059476781.793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65"/>
        <v>-27283059476781.793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-113679414486.59081</v>
      </c>
      <c r="L4177" s="444">
        <f t="shared" ca="1" si="164"/>
        <v>-27396738891268.383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65"/>
        <v>-27396738891268.383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-114153078713.61826</v>
      </c>
      <c r="L4178" s="444">
        <f t="shared" ca="1" si="164"/>
        <v>-27510891969982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65"/>
        <v>-27510891969982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-114628716541.59167</v>
      </c>
      <c r="L4179" s="444">
        <f t="shared" ca="1" si="164"/>
        <v>-27625520686523.59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65"/>
        <v>-27625520686523.59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-115106336193.84828</v>
      </c>
      <c r="L4180" s="444">
        <f t="shared" ca="1" si="164"/>
        <v>-27740627022717.438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65"/>
        <v>-27740627022717.438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-115585945927.98932</v>
      </c>
      <c r="L4181" s="444">
        <f t="shared" ca="1" si="164"/>
        <v>-27856212968645.426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65"/>
        <v>-27856212968645.426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-116067554036.0226</v>
      </c>
      <c r="L4182" s="444">
        <f t="shared" ca="1" si="164"/>
        <v>-27972280522681.449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65"/>
        <v>-27972280522681.449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-116551168844.50604</v>
      </c>
      <c r="L4183" s="444">
        <f t="shared" ca="1" si="164"/>
        <v>-28088831691525.957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65"/>
        <v>-28088831691525.957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-117036798714.69148</v>
      </c>
      <c r="L4184" s="444">
        <f t="shared" ca="1" si="164"/>
        <v>-28205868490240.648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65"/>
        <v>-28205868490240.648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-117524452042.66937</v>
      </c>
      <c r="L4185" s="444">
        <f t="shared" ca="1" si="164"/>
        <v>-28323392942283.316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65"/>
        <v>-28323392942283.316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-118014137259.51379</v>
      </c>
      <c r="L4186" s="444">
        <f t="shared" ca="1" si="164"/>
        <v>-28441407079542.832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65"/>
        <v>-28441407079542.832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-118505862831.42847</v>
      </c>
      <c r="L4187" s="444">
        <f t="shared" ca="1" si="164"/>
        <v>-28559912942374.262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65"/>
        <v>-28559912942374.262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-118999637259.89278</v>
      </c>
      <c r="L4188" s="444">
        <f t="shared" ca="1" si="164"/>
        <v>-28678912579634.156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65"/>
        <v>-28678912579634.156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-119495469081.80898</v>
      </c>
      <c r="L4189" s="444">
        <f t="shared" ca="1" si="164"/>
        <v>-28798408048715.965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65"/>
        <v>-28798408048715.965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-119993366869.64987</v>
      </c>
      <c r="L4190" s="444">
        <f t="shared" ca="1" si="164"/>
        <v>-28918401415585.613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65"/>
        <v>-28918401415585.613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-120493339231.60672</v>
      </c>
      <c r="L4191" s="444">
        <f t="shared" ca="1" si="164"/>
        <v>-29038894754817.219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65"/>
        <v>-29038894754817.219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-120995394811.7384</v>
      </c>
      <c r="L4192" s="444">
        <f t="shared" ca="1" si="164"/>
        <v>-29159890149628.957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65"/>
        <v>-29159890149628.957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-121499542290.12065</v>
      </c>
      <c r="L4193" s="444">
        <f t="shared" ca="1" si="164"/>
        <v>-29281389691919.078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65"/>
        <v>-29281389691919.078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-122005790382.99614</v>
      </c>
      <c r="L4194" s="444">
        <f t="shared" ca="1" si="164"/>
        <v>-29403395482302.074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65"/>
        <v>-29403395482302.074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-122514147842.92531</v>
      </c>
      <c r="L4195" s="444">
        <f t="shared" ca="1" si="164"/>
        <v>-29525909630145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65"/>
        <v>-29525909630145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-123024623458.93752</v>
      </c>
      <c r="L4196" s="444">
        <f t="shared" ca="1" si="164"/>
        <v>-29648934253603.938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65"/>
        <v>-29648934253603.938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-123537226056.68307</v>
      </c>
      <c r="L4197" s="444">
        <f t="shared" ca="1" si="164"/>
        <v>-29772471479660.621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65"/>
        <v>-29772471479660.621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-124051964498.58592</v>
      </c>
      <c r="L4198" s="444">
        <f t="shared" ca="1" si="164"/>
        <v>-29896523444159.207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65"/>
        <v>-29896523444159.207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-124568847683.9967</v>
      </c>
      <c r="L4199" s="444">
        <f t="shared" ca="1" si="164"/>
        <v>-30021092291843.203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65"/>
        <v>-30021092291843.203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-125087884549.34668</v>
      </c>
      <c r="L4200" s="444">
        <f t="shared" ca="1" si="164"/>
        <v>-30146180176392.551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65"/>
        <v>-30146180176392.551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-125609084068.30229</v>
      </c>
      <c r="L4201" s="444">
        <f t="shared" ca="1" si="164"/>
        <v>-30271789260460.852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65"/>
        <v>-30271789260460.852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-126132455251.92021</v>
      </c>
      <c r="L4202" s="444">
        <f t="shared" ca="1" si="164"/>
        <v>-30397921715712.773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65"/>
        <v>-30397921715712.773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-126658007148.80322</v>
      </c>
      <c r="L4203" s="444">
        <f t="shared" ca="1" si="164"/>
        <v>-30524579722861.578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65"/>
        <v>-30524579722861.578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-127185748845.25658</v>
      </c>
      <c r="L4204" s="444">
        <f t="shared" ca="1" si="164"/>
        <v>-30651765471706.836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65"/>
        <v>-30651765471706.836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-127715689465.44513</v>
      </c>
      <c r="L4205" s="444">
        <f t="shared" ca="1" si="164"/>
        <v>-30779481161172.281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65"/>
        <v>-30779481161172.281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-128247838171.55115</v>
      </c>
      <c r="L4206" s="444">
        <f t="shared" ca="1" si="164"/>
        <v>-30907728999343.832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65"/>
        <v>-30907728999343.832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-128782204163.93265</v>
      </c>
      <c r="L4207" s="444">
        <f t="shared" ca="1" si="164"/>
        <v>-31036511203507.766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65"/>
        <v>-31036511203507.766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-129318796681.28233</v>
      </c>
      <c r="L4208" s="444">
        <f t="shared" ca="1" si="164"/>
        <v>-31165830000189.047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65"/>
        <v>-31165830000189.047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-129857625000.78769</v>
      </c>
      <c r="L4209" s="444">
        <f t="shared" ca="1" si="164"/>
        <v>-31295687625189.836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65"/>
        <v>-31295687625189.836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-130398698438.29097</v>
      </c>
      <c r="L4210" s="444">
        <f t="shared" ca="1" si="164"/>
        <v>-31426086323628.125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65"/>
        <v>-31426086323628.125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-130942026348.45052</v>
      </c>
      <c r="L4211" s="444">
        <f t="shared" ca="1" si="164"/>
        <v>-31557028349976.574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65"/>
        <v>-31557028349976.574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-131487618124.90239</v>
      </c>
      <c r="L4212" s="444">
        <f t="shared" ca="1" si="164"/>
        <v>-31688515968101.477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65"/>
        <v>-31688515968101.477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-132035483200.42282</v>
      </c>
      <c r="L4213" s="444">
        <f t="shared" ca="1" si="164"/>
        <v>-31820551451301.898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65"/>
        <v>-31820551451301.898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-132585631047.09123</v>
      </c>
      <c r="L4214" s="444">
        <f t="shared" ca="1" si="164"/>
        <v>-31953137082348.988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65"/>
        <v>-31953137082348.988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-133138071176.45413</v>
      </c>
      <c r="L4215" s="444">
        <f t="shared" ca="1" si="164"/>
        <v>-32086275153525.441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65"/>
        <v>-32086275153525.441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-133692813139.68933</v>
      </c>
      <c r="L4216" s="444">
        <f t="shared" ca="1" si="164"/>
        <v>-32219967966665.129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65"/>
        <v>-32219967966665.129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-134249866527.77136</v>
      </c>
      <c r="L4217" s="444">
        <f t="shared" ca="1" si="164"/>
        <v>-32354217833192.898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65"/>
        <v>-32354217833192.898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-134809240971.63707</v>
      </c>
      <c r="L4218" s="444">
        <f t="shared" ca="1" si="164"/>
        <v>-32489027074164.535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65"/>
        <v>-32489027074164.535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-135370946142.35222</v>
      </c>
      <c r="L4219" s="444">
        <f t="shared" ca="1" si="164"/>
        <v>-32624398020306.887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65"/>
        <v>-32624398020306.887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-135934991751.27869</v>
      </c>
      <c r="L4220" s="444">
        <f t="shared" ca="1" si="164"/>
        <v>-32760333012058.164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65"/>
        <v>-32760333012058.164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-136501387550.24237</v>
      </c>
      <c r="L4221" s="444">
        <f t="shared" ca="1" si="164"/>
        <v>-32896834399608.406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65"/>
        <v>-32896834399608.406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-137070143331.70171</v>
      </c>
      <c r="L4222" s="444">
        <f t="shared" ca="1" si="164"/>
        <v>-33033904542940.109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65"/>
        <v>-33033904542940.109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-137641268928.91711</v>
      </c>
      <c r="L4223" s="444">
        <f t="shared" ca="1" si="164"/>
        <v>-33171545811869.027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65"/>
        <v>-33171545811869.027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-138214774216.12094</v>
      </c>
      <c r="L4224" s="444">
        <f t="shared" ca="1" si="164"/>
        <v>-33309760586085.148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65"/>
        <v>-33309760586085.148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-138790669108.68811</v>
      </c>
      <c r="L4225" s="444">
        <f t="shared" ca="1" si="164"/>
        <v>-33448551255193.836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65"/>
        <v>-33448551255193.836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-139368963563.30765</v>
      </c>
      <c r="L4226" s="444">
        <f t="shared" ca="1" si="164"/>
        <v>-33587920218757.145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65"/>
        <v>-33587920218757.145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-139949667578.15475</v>
      </c>
      <c r="L4227" s="444">
        <f t="shared" ca="1" si="164"/>
        <v>-33727869886335.301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65"/>
        <v>-33727869886335.301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-140532791193.06375</v>
      </c>
      <c r="L4228" s="444">
        <f t="shared" ca="1" si="164"/>
        <v>-33868402677528.363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65"/>
        <v>-33868402677528.363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-141118344489.70151</v>
      </c>
      <c r="L4229" s="444">
        <f t="shared" ca="1" si="164"/>
        <v>-34009521022018.066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65"/>
        <v>-34009521022018.066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-141706337591.74194</v>
      </c>
      <c r="L4230" s="444">
        <f t="shared" ca="1" si="164"/>
        <v>-34151227359609.809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65"/>
        <v>-34151227359609.809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-142296780665.04086</v>
      </c>
      <c r="L4231" s="444">
        <f t="shared" ca="1" si="164"/>
        <v>-34293524140274.848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65"/>
        <v>-34293524140274.848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-142889683917.81186</v>
      </c>
      <c r="L4232" s="444">
        <f t="shared" ca="1" si="164"/>
        <v>-34436413824192.66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65"/>
        <v>-34436413824192.66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-143485057600.80273</v>
      </c>
      <c r="L4233" s="444">
        <f t="shared" ca="1" si="164"/>
        <v>-34579898881793.461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65"/>
        <v>-34579898881793.461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-144082912007.47278</v>
      </c>
      <c r="L4234" s="444">
        <f t="shared" ca="1" si="164"/>
        <v>-34723981793800.934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65"/>
        <v>-34723981793800.934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-144683257474.17056</v>
      </c>
      <c r="L4235" s="444">
        <f t="shared" ca="1" si="164"/>
        <v>-34868665051275.105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65"/>
        <v>-34868665051275.105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-145286104380.31293</v>
      </c>
      <c r="L4236" s="444">
        <f t="shared" ca="1" si="164"/>
        <v>-35013951155655.418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65"/>
        <v>-35013951155655.418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-145891463148.56424</v>
      </c>
      <c r="L4237" s="444">
        <f t="shared" ca="1" si="164"/>
        <v>-35159842618803.98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65"/>
        <v>-35159842618803.98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-146499344245.01657</v>
      </c>
      <c r="L4238" s="444">
        <f t="shared" ca="1" si="164"/>
        <v>-35306341963049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65"/>
        <v>-35306341963049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-147109758179.37082</v>
      </c>
      <c r="L4239" s="444">
        <f t="shared" ca="1" si="164"/>
        <v>-35453451721228.367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65"/>
        <v>-35453451721228.367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-147722715505.11819</v>
      </c>
      <c r="L4240" s="444">
        <f t="shared" ca="1" si="164"/>
        <v>-35601174436733.484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65"/>
        <v>-35601174436733.484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-148338226819.72284</v>
      </c>
      <c r="L4241" s="444">
        <f t="shared" ca="1" si="164"/>
        <v>-35749512663553.211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65"/>
        <v>-35749512663553.211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-148956302764.80505</v>
      </c>
      <c r="L4242" s="444">
        <f t="shared" ca="1" si="164"/>
        <v>-35898468966318.016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65"/>
        <v>-35898468966318.016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-149576954026.32507</v>
      </c>
      <c r="L4243" s="444">
        <f t="shared" ca="1" si="164"/>
        <v>-36048045920344.344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65"/>
        <v>-36048045920344.344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-150200191334.7681</v>
      </c>
      <c r="L4244" s="444">
        <f t="shared" ca="1" si="164"/>
        <v>-36198246111679.109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65"/>
        <v>-36198246111679.109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-150826025465.32962</v>
      </c>
      <c r="L4245" s="444">
        <f t="shared" ca="1" si="164"/>
        <v>-36349072137144.438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65"/>
        <v>-36349072137144.438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-151454467238.10181</v>
      </c>
      <c r="L4246" s="444">
        <f t="shared" ca="1" si="164"/>
        <v>-36500526604382.539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65"/>
        <v>-36500526604382.539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-152085527518.26059</v>
      </c>
      <c r="L4247" s="444">
        <f t="shared" ca="1" si="164"/>
        <v>-36652612131900.797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65"/>
        <v>-36652612131900.797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-152719217216.25333</v>
      </c>
      <c r="L4248" s="444">
        <f t="shared" ca="1" si="164"/>
        <v>-36805331349117.047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65"/>
        <v>-36805331349117.047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-153355547287.9877</v>
      </c>
      <c r="L4249" s="444">
        <f t="shared" ca="1" si="164"/>
        <v>-36958686896405.031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65"/>
        <v>-36958686896405.031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-153994528735.02097</v>
      </c>
      <c r="L4250" s="444">
        <f t="shared" ca="1" si="164"/>
        <v>-37112681425140.055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65"/>
        <v>-37112681425140.055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-154636172604.75021</v>
      </c>
      <c r="L4251" s="444">
        <f t="shared" ca="1" si="164"/>
        <v>-37267317597744.805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65"/>
        <v>-37267317597744.805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-155280489990.60336</v>
      </c>
      <c r="L4252" s="444">
        <f t="shared" ca="1" si="164"/>
        <v>-37422598087735.406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65"/>
        <v>-37422598087735.406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-155927492032.23087</v>
      </c>
      <c r="L4253" s="444">
        <f t="shared" ca="1" si="164"/>
        <v>-37578525579767.641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65"/>
        <v>-37578525579767.641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-156577189915.69849</v>
      </c>
      <c r="L4254" s="444">
        <f t="shared" ca="1" si="164"/>
        <v>-37735102769683.336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65"/>
        <v>-37735102769683.336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-157229594873.68057</v>
      </c>
      <c r="L4255" s="444">
        <f t="shared" ca="1" si="164"/>
        <v>-37892332364557.016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65"/>
        <v>-37892332364557.016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-157884718185.65424</v>
      </c>
      <c r="L4256" s="444">
        <f t="shared" ca="1" si="164"/>
        <v>-38050217082742.672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65"/>
        <v>-38050217082742.672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-158542571178.09445</v>
      </c>
      <c r="L4257" s="444">
        <f t="shared" ca="1" si="164"/>
        <v>-38208759653920.766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65"/>
        <v>-38208759653920.766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-159203165224.66986</v>
      </c>
      <c r="L4258" s="444">
        <f t="shared" ca="1" si="164"/>
        <v>-38367962819145.438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65"/>
        <v>-38367962819145.438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-159866511746.43933</v>
      </c>
      <c r="L4259" s="444">
        <f t="shared" ca="1" si="164"/>
        <v>-38527829330891.875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65"/>
        <v>-38527829330891.875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-160532622212.04947</v>
      </c>
      <c r="L4260" s="444">
        <f t="shared" ca="1" si="164"/>
        <v>-38688361953103.922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65"/>
        <v>-38688361953103.922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-161201508137.93301</v>
      </c>
      <c r="L4261" s="444">
        <f t="shared" ca="1" si="164"/>
        <v>-38849563461241.852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65"/>
        <v>-38849563461241.852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-161873181088.50772</v>
      </c>
      <c r="L4262" s="444">
        <f t="shared" ca="1" si="164"/>
        <v>-39011436642330.359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65"/>
        <v>-39011436642330.359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-162547652676.3765</v>
      </c>
      <c r="L4263" s="444">
        <f t="shared" ca="1" si="164"/>
        <v>-39173984295006.734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65"/>
        <v>-39173984295006.734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-163224934562.52805</v>
      </c>
      <c r="L4264" s="444">
        <f t="shared" ca="1" si="164"/>
        <v>-39337209229569.266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65"/>
        <v>-39337209229569.266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-163905038456.5386</v>
      </c>
      <c r="L4265" s="444">
        <f t="shared" ca="1" si="164"/>
        <v>-39501114268025.805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65"/>
        <v>-39501114268025.805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-164587976116.77417</v>
      </c>
      <c r="L4266" s="444">
        <f t="shared" ca="1" si="164"/>
        <v>-39665702244142.578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65"/>
        <v>-39665702244142.578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-165273759350.59409</v>
      </c>
      <c r="L4267" s="444">
        <f t="shared" ca="1" si="164"/>
        <v>-39830976003493.172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65"/>
        <v>-39830976003493.172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-165962400014.55487</v>
      </c>
      <c r="L4268" s="444">
        <f t="shared" ca="1" si="164"/>
        <v>-39996938403507.727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65"/>
        <v>-39996938403507.727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-166653910014.61554</v>
      </c>
      <c r="L4269" s="444">
        <f t="shared" ca="1" si="164"/>
        <v>-40163592313522.344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65"/>
        <v>-40163592313522.344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-167348301306.34311</v>
      </c>
      <c r="L4270" s="444">
        <f t="shared" ca="1" si="164"/>
        <v>-40330940614828.688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65"/>
        <v>-40330940614828.688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-168045585895.11954</v>
      </c>
      <c r="L4271" s="444">
        <f t="shared" ca="1" si="164"/>
        <v>-40498986200723.805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65"/>
        <v>-40498986200723.805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-168745775836.34918</v>
      </c>
      <c r="L4272" s="444">
        <f t="shared" ca="1" si="164"/>
        <v>-40667731976560.156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65"/>
        <v>-40667731976560.156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-169448883235.66733</v>
      </c>
      <c r="L4273" s="444">
        <f t="shared" ca="1" si="164"/>
        <v>-40837180859795.82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65"/>
        <v>-40837180859795.82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-170154920249.14926</v>
      </c>
      <c r="L4274" s="444">
        <f t="shared" ca="1" si="164"/>
        <v>-41007335780044.969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65"/>
        <v>-41007335780044.969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-170863899083.52069</v>
      </c>
      <c r="L4275" s="444">
        <f t="shared" ca="1" si="164"/>
        <v>-41178199679128.492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65"/>
        <v>-41178199679128.492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-171575831996.36871</v>
      </c>
      <c r="L4276" s="444">
        <f t="shared" ca="1" si="164"/>
        <v>-41349775511124.859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65"/>
        <v>-41349775511124.859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-172290731296.35358</v>
      </c>
      <c r="L4277" s="444">
        <f t="shared" ca="1" si="164"/>
        <v>-41522066242421.211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65"/>
        <v>-41522066242421.211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-173008609343.42172</v>
      </c>
      <c r="L4278" s="444">
        <f t="shared" ca="1" si="164"/>
        <v>-41695074851764.633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65"/>
        <v>-41695074851764.633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-173729478549.01929</v>
      </c>
      <c r="L4279" s="444">
        <f t="shared" ca="1" si="164"/>
        <v>-41868804330313.648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65"/>
        <v>-41868804330313.648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-174453351376.30685</v>
      </c>
      <c r="L4280" s="444">
        <f t="shared" ca="1" si="164"/>
        <v>-42043257681689.953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65"/>
        <v>-42043257681689.953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-175180240340.37482</v>
      </c>
      <c r="L4281" s="444">
        <f t="shared" ca="1" si="164"/>
        <v>-42218437922030.328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65"/>
        <v>-42218437922030.328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-175910158008.45969</v>
      </c>
      <c r="L4282" s="444">
        <f t="shared" ca="1" si="164"/>
        <v>-42394348080038.789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65"/>
        <v>-42394348080038.789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-176643117000.16162</v>
      </c>
      <c r="L4283" s="444">
        <f t="shared" ca="1" si="164"/>
        <v>-42570991197038.953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65"/>
        <v>-42570991197038.953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-177379129987.66229</v>
      </c>
      <c r="L4284" s="444">
        <f t="shared" ca="1" si="164"/>
        <v>-42748370327026.617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65"/>
        <v>-42748370327026.617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-178118209695.94424</v>
      </c>
      <c r="L4285" s="444">
        <f t="shared" ca="1" si="164"/>
        <v>-42926488536722.563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65"/>
        <v>-42926488536722.563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-178860368903.01068</v>
      </c>
      <c r="L4286" s="444">
        <f t="shared" ca="1" si="164"/>
        <v>-43105348905625.57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65"/>
        <v>-43105348905625.57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-179605620440.10654</v>
      </c>
      <c r="L4287" s="444">
        <f t="shared" ca="1" si="164"/>
        <v>-43284954526065.68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65"/>
        <v>-43284954526065.68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-180353977191.94034</v>
      </c>
      <c r="L4288" s="444">
        <f t="shared" ca="1" si="164"/>
        <v>-43465308503257.617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65"/>
        <v>-43465308503257.617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-181105452096.90674</v>
      </c>
      <c r="L4289" s="444">
        <f t="shared" ca="1" si="164"/>
        <v>-43646413955354.523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65"/>
        <v>-43646413955354.523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-181860058147.31052</v>
      </c>
      <c r="L4290" s="444">
        <f t="shared" ca="1" si="164"/>
        <v>-43828274013501.836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65"/>
        <v>-43828274013501.836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-182617808389.59097</v>
      </c>
      <c r="L4291" s="444">
        <f t="shared" ca="1" si="164"/>
        <v>-44010891821891.43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65"/>
        <v>-44010891821891.43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-183378715924.54761</v>
      </c>
      <c r="L4292" s="444">
        <f t="shared" ca="1" si="164"/>
        <v>-44194270537815.977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65"/>
        <v>-44194270537815.977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-184142793907.56656</v>
      </c>
      <c r="L4293" s="444">
        <f t="shared" ca="1" si="164"/>
        <v>-44378413331723.547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65"/>
        <v>-44378413331723.547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-184910055548.84811</v>
      </c>
      <c r="L4294" s="444">
        <f t="shared" ca="1" si="164"/>
        <v>-44563323387272.398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65"/>
        <v>-44563323387272.398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-185680514113.63498</v>
      </c>
      <c r="L4295" s="444">
        <f t="shared" ca="1" si="164"/>
        <v>-44749003901386.031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65"/>
        <v>-44749003901386.031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-186454182922.4418</v>
      </c>
      <c r="L4296" s="444">
        <f t="shared" ca="1" si="164"/>
        <v>-44935458084308.477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65"/>
        <v>-44935458084308.477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-187231075351.28531</v>
      </c>
      <c r="L4297" s="444">
        <f t="shared" ca="1" si="164"/>
        <v>-45122689159659.766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65"/>
        <v>-45122689159659.766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-188011204831.91568</v>
      </c>
      <c r="L4298" s="444">
        <f t="shared" ca="1" si="164"/>
        <v>-45310700364491.68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65"/>
        <v>-45310700364491.68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-188794584852.04868</v>
      </c>
      <c r="L4299" s="444">
        <f t="shared" ca="1" si="164"/>
        <v>-45499494949343.727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65"/>
        <v>-45499494949343.727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-189581228955.59885</v>
      </c>
      <c r="L4300" s="444">
        <f t="shared" ca="1" si="164"/>
        <v>-45689076178299.328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65"/>
        <v>-45689076178299.328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-190371150742.91388</v>
      </c>
      <c r="L4301" s="444">
        <f t="shared" ca="1" si="164"/>
        <v>-45879447329042.242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65"/>
        <v>-45879447329042.242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-191164363871.00934</v>
      </c>
      <c r="L4302" s="444">
        <f t="shared" ca="1" si="164"/>
        <v>-46070611692913.25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65"/>
        <v>-46070611692913.25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-191960882053.80521</v>
      </c>
      <c r="L4303" s="444">
        <f t="shared" ca="1" si="164"/>
        <v>-46262572574967.055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65"/>
        <v>-46262572574967.055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-192760719062.36273</v>
      </c>
      <c r="L4304" s="444">
        <f t="shared" ca="1" si="164"/>
        <v>-46455333294029.414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65"/>
        <v>-46455333294029.414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-193563888725.12256</v>
      </c>
      <c r="L4305" s="444">
        <f t="shared" ca="1" si="164"/>
        <v>-46648897182754.539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65"/>
        <v>-46648897182754.539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-194370404928.14392</v>
      </c>
      <c r="L4306" s="444">
        <f t="shared" ca="1" si="164"/>
        <v>-46843267587682.68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65"/>
        <v>-46843267587682.68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-195180281615.34448</v>
      </c>
      <c r="L4307" s="444">
        <f t="shared" ca="1" si="164"/>
        <v>-47038447869298.023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65"/>
        <v>-47038447869298.023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-195993532788.74176</v>
      </c>
      <c r="L4308" s="444">
        <f t="shared" ca="1" si="164"/>
        <v>-47234441402086.766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65"/>
        <v>-47234441402086.766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-196810172508.69485</v>
      </c>
      <c r="L4309" s="444">
        <f t="shared" ca="1" si="164"/>
        <v>-47431251574595.461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65"/>
        <v>-47431251574595.461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-197630214894.14777</v>
      </c>
      <c r="L4310" s="444">
        <f t="shared" ca="1" si="164"/>
        <v>-47628881789489.609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65"/>
        <v>-47628881789489.609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-198453674122.87338</v>
      </c>
      <c r="L4311" s="444">
        <f t="shared" ca="1" si="164"/>
        <v>-47827335463612.484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65"/>
        <v>-47827335463612.484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-199280564431.71869</v>
      </c>
      <c r="L4312" s="444">
        <f t="shared" ca="1" si="164"/>
        <v>-48026616028044.203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65"/>
        <v>-48026616028044.203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-200110900116.85083</v>
      </c>
      <c r="L4313" s="444">
        <f t="shared" ca="1" si="164"/>
        <v>-48226726928161.055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65"/>
        <v>-48226726928161.055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-200944695534.00439</v>
      </c>
      <c r="L4314" s="444">
        <f t="shared" ca="1" si="164"/>
        <v>-48427671623695.063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65"/>
        <v>-48427671623695.063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-201781965098.72943</v>
      </c>
      <c r="L4315" s="444">
        <f t="shared" ca="1" si="164"/>
        <v>-48629453588793.789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65"/>
        <v>-48629453588793.789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-202622723286.64078</v>
      </c>
      <c r="L4316" s="444">
        <f t="shared" ca="1" si="164"/>
        <v>-48832076312080.43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65"/>
        <v>-48832076312080.43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-203466984633.66846</v>
      </c>
      <c r="L4317" s="444">
        <f t="shared" ca="1" si="164"/>
        <v>-49035543296714.102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65"/>
        <v>-49035543296714.102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-204314763736.30875</v>
      </c>
      <c r="L4318" s="444">
        <f t="shared" ca="1" si="164"/>
        <v>-49239858060450.414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65"/>
        <v>-49239858060450.414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-205166075251.87671</v>
      </c>
      <c r="L4319" s="444">
        <f t="shared" ca="1" si="164"/>
        <v>-49445024135702.289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65"/>
        <v>-49445024135702.289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-206020933898.75952</v>
      </c>
      <c r="L4320" s="444">
        <f t="shared" ca="1" si="164"/>
        <v>-49651045069601.047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65"/>
        <v>-49651045069601.047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-206879354456.67102</v>
      </c>
      <c r="L4321" s="444">
        <f t="shared" ca="1" si="164"/>
        <v>-49857924424057.719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65"/>
        <v>-49857924424057.719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-207741351766.90717</v>
      </c>
      <c r="L4322" s="444">
        <f t="shared" ca="1" si="164"/>
        <v>-50065665775824.625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65"/>
        <v>-50065665775824.625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-208606940732.6026</v>
      </c>
      <c r="L4323" s="444">
        <f t="shared" ca="1" si="164"/>
        <v>-50274272716557.227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65"/>
        <v>-50274272716557.227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-209476136318.98843</v>
      </c>
      <c r="L4324" s="444">
        <f t="shared" ca="1" si="164"/>
        <v>-50483748852876.219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65"/>
        <v>-50483748852876.219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-210348953553.65091</v>
      </c>
      <c r="L4325" s="444">
        <f t="shared" ca="1" si="164"/>
        <v>-50694097806429.867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65"/>
        <v>-50694097806429.867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-211225407526.79111</v>
      </c>
      <c r="L4326" s="444">
        <f t="shared" ca="1" si="164"/>
        <v>-50905323213956.656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65"/>
        <v>-50905323213956.656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-212105513391.48605</v>
      </c>
      <c r="L4327" s="444">
        <f t="shared" ca="1" si="164"/>
        <v>-51117428727348.141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65"/>
        <v>-51117428727348.141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-212989286363.95059</v>
      </c>
      <c r="L4328" s="444">
        <f t="shared" ca="1" si="164"/>
        <v>-51330418013712.094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65"/>
        <v>-51330418013712.094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-213876741723.80038</v>
      </c>
      <c r="L4329" s="444">
        <f t="shared" ca="1" si="164"/>
        <v>-51544294755435.891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65"/>
        <v>-51544294755435.891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-214767894814.31622</v>
      </c>
      <c r="L4330" s="444">
        <f t="shared" ca="1" si="164"/>
        <v>-51759062650250.203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65"/>
        <v>-51759062650250.203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-215662761042.70917</v>
      </c>
      <c r="L4331" s="444">
        <f t="shared" ca="1" si="164"/>
        <v>-51974725411292.914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65"/>
        <v>-51974725411292.914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-216561355880.38715</v>
      </c>
      <c r="L4332" s="444">
        <f t="shared" ca="1" si="164"/>
        <v>-52191286767173.305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65"/>
        <v>-52191286767173.305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-217463694863.22211</v>
      </c>
      <c r="L4333" s="444">
        <f t="shared" ca="1" si="164"/>
        <v>-52408750462036.523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65"/>
        <v>-52408750462036.523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-218369793591.81885</v>
      </c>
      <c r="L4334" s="444">
        <f t="shared" ca="1" si="164"/>
        <v>-52627120255628.344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65"/>
        <v>-52627120255628.344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-219279667731.78476</v>
      </c>
      <c r="L4335" s="444">
        <f t="shared" ca="1" si="164"/>
        <v>-52846399923360.125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65"/>
        <v>-52846399923360.125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-220193333014.00052</v>
      </c>
      <c r="L4336" s="444">
        <f t="shared" ca="1" si="164"/>
        <v>-53066593256374.125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65"/>
        <v>-53066593256374.125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-221110805234.89218</v>
      </c>
      <c r="L4337" s="444">
        <f t="shared" ca="1" si="164"/>
        <v>-53287704061609.016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65"/>
        <v>-53287704061609.016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-222032100256.70422</v>
      </c>
      <c r="L4338" s="444">
        <f t="shared" ca="1" si="164"/>
        <v>-53509736161865.719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65"/>
        <v>-53509736161865.719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-222957234007.77383</v>
      </c>
      <c r="L4339" s="444">
        <f t="shared" ca="1" si="164"/>
        <v>-53732693395873.492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65"/>
        <v>-53732693395873.492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-223886222482.80621</v>
      </c>
      <c r="L4340" s="444">
        <f t="shared" ca="1" si="164"/>
        <v>-53956579618356.297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65"/>
        <v>-53956579618356.297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-224819081743.15125</v>
      </c>
      <c r="L4341" s="444">
        <f t="shared" ca="1" si="164"/>
        <v>-54181398700099.445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65"/>
        <v>-54181398700099.445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-225755827917.08102</v>
      </c>
      <c r="L4342" s="444">
        <f t="shared" ca="1" si="164"/>
        <v>-54407154528016.523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65"/>
        <v>-54407154528016.523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-226696477200.06885</v>
      </c>
      <c r="L4343" s="444">
        <f t="shared" ref="L4343:L4597" ca="1" si="169">I4343-J4343+K4343</f>
        <v>-54633851005216.594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70">L4343</f>
        <v>-54633851005216.594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-227641045855.06912</v>
      </c>
      <c r="L4344" s="444">
        <f t="shared" ca="1" si="169"/>
        <v>-54861492051071.664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70"/>
        <v>-54861492051071.664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-228589550212.79861</v>
      </c>
      <c r="L4345" s="444">
        <f t="shared" ca="1" si="169"/>
        <v>-55090081601284.461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70"/>
        <v>-55090081601284.461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-229542006672.01855</v>
      </c>
      <c r="L4346" s="444">
        <f t="shared" ca="1" si="169"/>
        <v>-55319623607956.477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70"/>
        <v>-55319623607956.477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-230498431699.81863</v>
      </c>
      <c r="L4347" s="444">
        <f t="shared" ca="1" si="169"/>
        <v>-55550122039656.297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70"/>
        <v>-55550122039656.297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-231458841831.90125</v>
      </c>
      <c r="L4348" s="444">
        <f t="shared" ca="1" si="169"/>
        <v>-55781580881488.195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70"/>
        <v>-55781580881488.195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-232423253672.86752</v>
      </c>
      <c r="L4349" s="444">
        <f t="shared" ca="1" si="169"/>
        <v>-56014004135161.063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70"/>
        <v>-56014004135161.063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-233391683896.50443</v>
      </c>
      <c r="L4350" s="444">
        <f t="shared" ca="1" si="169"/>
        <v>-56247395819057.57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70"/>
        <v>-56247395819057.57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-234364149246.07321</v>
      </c>
      <c r="L4351" s="444">
        <f t="shared" ca="1" si="169"/>
        <v>-56481759968303.641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70"/>
        <v>-56481759968303.641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-235340666534.59854</v>
      </c>
      <c r="L4352" s="444">
        <f t="shared" ca="1" si="169"/>
        <v>-56717100634838.242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70"/>
        <v>-56717100634838.242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-236321252645.1593</v>
      </c>
      <c r="L4353" s="444">
        <f t="shared" ca="1" si="169"/>
        <v>-56953421887483.398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70"/>
        <v>-56953421887483.398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-237305924531.18079</v>
      </c>
      <c r="L4354" s="444">
        <f t="shared" ca="1" si="169"/>
        <v>-57190727812014.578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70"/>
        <v>-57190727812014.578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-238294699216.72742</v>
      </c>
      <c r="L4355" s="444">
        <f t="shared" ca="1" si="169"/>
        <v>-57429022511231.305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70"/>
        <v>-57429022511231.305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-239287593796.79712</v>
      </c>
      <c r="L4356" s="444">
        <f t="shared" ca="1" si="169"/>
        <v>-57668310105028.102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70"/>
        <v>-57668310105028.102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-240284625437.61707</v>
      </c>
      <c r="L4357" s="444">
        <f t="shared" ca="1" si="169"/>
        <v>-57908594730465.719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70"/>
        <v>-57908594730465.719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-241285811376.94049</v>
      </c>
      <c r="L4358" s="444">
        <f t="shared" ca="1" si="169"/>
        <v>-58149880541842.656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70"/>
        <v>-58149880541842.656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-242291168924.34439</v>
      </c>
      <c r="L4359" s="444">
        <f t="shared" ca="1" si="169"/>
        <v>-58392171710767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70"/>
        <v>-58392171710767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-243300715461.52917</v>
      </c>
      <c r="L4360" s="444">
        <f t="shared" ca="1" si="169"/>
        <v>-58635472426228.531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70"/>
        <v>-58635472426228.531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-244314468442.61884</v>
      </c>
      <c r="L4361" s="444">
        <f t="shared" ca="1" si="169"/>
        <v>-58879786894671.148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70"/>
        <v>-58879786894671.148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-245332445394.46307</v>
      </c>
      <c r="L4362" s="444">
        <f t="shared" ca="1" si="169"/>
        <v>-59125119340065.609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70"/>
        <v>-59125119340065.609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-246354663916.94003</v>
      </c>
      <c r="L4363" s="444">
        <f t="shared" ca="1" si="169"/>
        <v>-59371474003982.547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70"/>
        <v>-59371474003982.547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-247381141683.26062</v>
      </c>
      <c r="L4364" s="444">
        <f t="shared" ca="1" si="169"/>
        <v>-59618855145665.805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70"/>
        <v>-59618855145665.805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-248411896440.27414</v>
      </c>
      <c r="L4365" s="444">
        <f t="shared" ca="1" si="169"/>
        <v>-59867267042106.078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70"/>
        <v>-59867267042106.078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-249446946008.77533</v>
      </c>
      <c r="L4366" s="444">
        <f t="shared" ca="1" si="169"/>
        <v>-60116713988114.852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70"/>
        <v>-60116713988114.852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-250486308283.81189</v>
      </c>
      <c r="L4367" s="444">
        <f t="shared" ca="1" si="169"/>
        <v>-60367200296398.664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70"/>
        <v>-60367200296398.664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-251530001234.99442</v>
      </c>
      <c r="L4368" s="444">
        <f t="shared" ca="1" si="169"/>
        <v>-60618730297633.656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70"/>
        <v>-60618730297633.656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-252578042906.80688</v>
      </c>
      <c r="L4369" s="444">
        <f t="shared" ca="1" si="169"/>
        <v>-60871308340540.461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70"/>
        <v>-60871308340540.461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-253630451418.91855</v>
      </c>
      <c r="L4370" s="444">
        <f t="shared" ca="1" si="169"/>
        <v>-61124938791959.383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70"/>
        <v>-61124938791959.383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-254687244966.49747</v>
      </c>
      <c r="L4371" s="444">
        <f t="shared" ca="1" si="169"/>
        <v>-61379626036925.883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70"/>
        <v>-61379626036925.883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-255748441820.52451</v>
      </c>
      <c r="L4372" s="444">
        <f t="shared" ca="1" si="169"/>
        <v>-61635374478746.406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70"/>
        <v>-61635374478746.406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-256814060328.11002</v>
      </c>
      <c r="L4373" s="444">
        <f t="shared" ca="1" si="169"/>
        <v>-61892188539074.516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70"/>
        <v>-61892188539074.516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-257884118912.81049</v>
      </c>
      <c r="L4374" s="444">
        <f t="shared" ca="1" si="169"/>
        <v>-62150072657987.328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70"/>
        <v>-62150072657987.328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-258958636074.9472</v>
      </c>
      <c r="L4375" s="444">
        <f t="shared" ca="1" si="169"/>
        <v>-62409031294062.273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70"/>
        <v>-62409031294062.273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-260037630391.92615</v>
      </c>
      <c r="L4376" s="444">
        <f t="shared" ca="1" si="169"/>
        <v>-62669068924454.203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70"/>
        <v>-62669068924454.203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-261121120518.55914</v>
      </c>
      <c r="L4377" s="444">
        <f t="shared" ca="1" si="169"/>
        <v>-62930190044972.766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70"/>
        <v>-62930190044972.766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-262209125187.38651</v>
      </c>
      <c r="L4378" s="444">
        <f t="shared" ca="1" si="169"/>
        <v>-63192399170160.148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70"/>
        <v>-63192399170160.148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-263301663209.00061</v>
      </c>
      <c r="L4379" s="444">
        <f t="shared" ca="1" si="169"/>
        <v>-63455700833369.148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70"/>
        <v>-63455700833369.148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-264398753472.37146</v>
      </c>
      <c r="L4380" s="444">
        <f t="shared" ca="1" si="169"/>
        <v>-63720099586841.523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70"/>
        <v>-63720099586841.523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-265500414945.17303</v>
      </c>
      <c r="L4381" s="444">
        <f t="shared" ca="1" si="169"/>
        <v>-63985600001786.695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70"/>
        <v>-63985600001786.695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-266606666674.11124</v>
      </c>
      <c r="L4382" s="444">
        <f t="shared" ca="1" si="169"/>
        <v>-64252206668460.805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70"/>
        <v>-64252206668460.805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-267717527785.25336</v>
      </c>
      <c r="L4383" s="444">
        <f t="shared" ca="1" si="169"/>
        <v>-64519924196246.055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70"/>
        <v>-64519924196246.055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-268833017484.35855</v>
      </c>
      <c r="L4384" s="444">
        <f t="shared" ca="1" si="169"/>
        <v>-64788757213730.414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70"/>
        <v>-64788757213730.414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-269953155057.21005</v>
      </c>
      <c r="L4385" s="444">
        <f t="shared" ca="1" si="169"/>
        <v>-65058710368787.625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70"/>
        <v>-65058710368787.625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-271077959869.94839</v>
      </c>
      <c r="L4386" s="444">
        <f t="shared" ca="1" si="169"/>
        <v>-65329788328657.57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70"/>
        <v>-65329788328657.57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-272207451369.40652</v>
      </c>
      <c r="L4387" s="444">
        <f t="shared" ca="1" si="169"/>
        <v>-65601995780026.977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70"/>
        <v>-65601995780026.977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-273341649083.44577</v>
      </c>
      <c r="L4388" s="444">
        <f t="shared" ca="1" si="169"/>
        <v>-65875337429110.422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70"/>
        <v>-65875337429110.422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-274480572621.29346</v>
      </c>
      <c r="L4389" s="444">
        <f t="shared" ca="1" si="169"/>
        <v>-66149818001731.719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70"/>
        <v>-66149818001731.719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-275624241673.8822</v>
      </c>
      <c r="L4390" s="444">
        <f t="shared" ca="1" si="169"/>
        <v>-66425442243405.602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70"/>
        <v>-66425442243405.602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-276772676014.18994</v>
      </c>
      <c r="L4391" s="444">
        <f t="shared" ca="1" si="169"/>
        <v>-66702214919419.789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70"/>
        <v>-66702214919419.789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-277925895497.58246</v>
      </c>
      <c r="L4392" s="444">
        <f t="shared" ca="1" si="169"/>
        <v>-66980140814917.375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70"/>
        <v>-66980140814917.375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-279083920062.1557</v>
      </c>
      <c r="L4393" s="444">
        <f t="shared" ca="1" si="169"/>
        <v>-67259224734979.531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70"/>
        <v>-67259224734979.531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-280246769729.08136</v>
      </c>
      <c r="L4394" s="444">
        <f t="shared" ca="1" si="169"/>
        <v>-67539471504708.609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70"/>
        <v>-67539471504708.609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-281414464602.95251</v>
      </c>
      <c r="L4395" s="444">
        <f t="shared" ca="1" si="169"/>
        <v>-67820885969311.563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70"/>
        <v>-67820885969311.563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-282587024872.13153</v>
      </c>
      <c r="L4396" s="444">
        <f t="shared" ca="1" si="169"/>
        <v>-68103472994183.695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70"/>
        <v>-68103472994183.695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-283764470809.09875</v>
      </c>
      <c r="L4397" s="444">
        <f t="shared" ca="1" si="169"/>
        <v>-68387237464992.797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70"/>
        <v>-68387237464992.797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-284946822770.80334</v>
      </c>
      <c r="L4398" s="444">
        <f t="shared" ca="1" si="169"/>
        <v>-68672184287763.602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70"/>
        <v>-68672184287763.602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-286134101199.01501</v>
      </c>
      <c r="L4399" s="444">
        <f t="shared" ca="1" si="169"/>
        <v>-68958318388962.617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70"/>
        <v>-68958318388962.617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-287326326620.67755</v>
      </c>
      <c r="L4400" s="444">
        <f t="shared" ca="1" si="169"/>
        <v>-69245644715583.297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70"/>
        <v>-69245644715583.297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-288523519648.26373</v>
      </c>
      <c r="L4401" s="444">
        <f t="shared" ca="1" si="169"/>
        <v>-69534168235231.563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70"/>
        <v>-69534168235231.563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-289725700980.13153</v>
      </c>
      <c r="L4402" s="444">
        <f t="shared" ca="1" si="169"/>
        <v>-69823893936211.695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70"/>
        <v>-69823893936211.695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-290932891400.88208</v>
      </c>
      <c r="L4403" s="444">
        <f t="shared" ca="1" si="169"/>
        <v>-70114826827612.578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70"/>
        <v>-70114826827612.578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-292145111781.71906</v>
      </c>
      <c r="L4404" s="444">
        <f t="shared" ca="1" si="169"/>
        <v>-70406971939394.297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70"/>
        <v>-70406971939394.297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-293362383080.80957</v>
      </c>
      <c r="L4405" s="444">
        <f t="shared" ca="1" si="169"/>
        <v>-70700334322475.109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70"/>
        <v>-70700334322475.109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-294584726343.6463</v>
      </c>
      <c r="L4406" s="444">
        <f t="shared" ca="1" si="169"/>
        <v>-70994919048818.75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70"/>
        <v>-70994919048818.75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-295812162703.41144</v>
      </c>
      <c r="L4407" s="444">
        <f t="shared" ca="1" si="169"/>
        <v>-71290731211522.156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70"/>
        <v>-71290731211522.156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-297044713381.34229</v>
      </c>
      <c r="L4408" s="444">
        <f t="shared" ca="1" si="169"/>
        <v>-71587775924903.5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70"/>
        <v>-71587775924903.5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-298282399687.0979</v>
      </c>
      <c r="L4409" s="444">
        <f t="shared" ca="1" si="169"/>
        <v>-71886058324590.594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70"/>
        <v>-71886058324590.594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-299525243019.12744</v>
      </c>
      <c r="L4410" s="444">
        <f t="shared" ca="1" si="169"/>
        <v>-72185583567609.719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70"/>
        <v>-72185583567609.719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-300773264865.04047</v>
      </c>
      <c r="L4411" s="444">
        <f t="shared" ca="1" si="169"/>
        <v>-72486356832474.766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70"/>
        <v>-72486356832474.766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-302026486801.97821</v>
      </c>
      <c r="L4412" s="444">
        <f t="shared" ca="1" si="169"/>
        <v>-72788383319276.75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70"/>
        <v>-72788383319276.75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-303284930496.98645</v>
      </c>
      <c r="L4413" s="444">
        <f t="shared" ca="1" si="169"/>
        <v>-73091668249773.734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70"/>
        <v>-73091668249773.734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-304548617707.39056</v>
      </c>
      <c r="L4414" s="444">
        <f t="shared" ca="1" si="169"/>
        <v>-73396216867481.125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70"/>
        <v>-73396216867481.125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-305817570281.17133</v>
      </c>
      <c r="L4415" s="444">
        <f t="shared" ca="1" si="169"/>
        <v>-73702034437762.297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70"/>
        <v>-73702034437762.297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-307091810157.3429</v>
      </c>
      <c r="L4416" s="444">
        <f t="shared" ca="1" si="169"/>
        <v>-74009126247919.641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70"/>
        <v>-74009126247919.641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-308371359366.33185</v>
      </c>
      <c r="L4417" s="444">
        <f t="shared" ca="1" si="169"/>
        <v>-74317497607285.969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70"/>
        <v>-74317497607285.969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-309656240030.35822</v>
      </c>
      <c r="L4418" s="444">
        <f t="shared" ca="1" si="169"/>
        <v>-74627153847316.328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70"/>
        <v>-74627153847316.328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-310946474363.81805</v>
      </c>
      <c r="L4419" s="444">
        <f t="shared" ca="1" si="169"/>
        <v>-74938100321680.141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70"/>
        <v>-74938100321680.141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-312242084673.66724</v>
      </c>
      <c r="L4420" s="444">
        <f t="shared" ca="1" si="169"/>
        <v>-75250342406353.813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70"/>
        <v>-75250342406353.813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-313543093359.80756</v>
      </c>
      <c r="L4421" s="444">
        <f t="shared" ca="1" si="169"/>
        <v>-75563885499713.625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70"/>
        <v>-75563885499713.625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-314849522915.47345</v>
      </c>
      <c r="L4422" s="444">
        <f t="shared" ca="1" si="169"/>
        <v>-75878735022629.094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70"/>
        <v>-75878735022629.094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-316161395927.62122</v>
      </c>
      <c r="L4423" s="444">
        <f t="shared" ca="1" si="169"/>
        <v>-76194896418556.719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70"/>
        <v>-76194896418556.719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-317478735077.31964</v>
      </c>
      <c r="L4424" s="444">
        <f t="shared" ca="1" si="169"/>
        <v>-76512375153634.031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70"/>
        <v>-76512375153634.031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-318801563140.14178</v>
      </c>
      <c r="L4425" s="444">
        <f t="shared" ca="1" si="169"/>
        <v>-76831176716774.172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70"/>
        <v>-76831176716774.172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-320129902986.55902</v>
      </c>
      <c r="L4426" s="444">
        <f t="shared" ca="1" si="169"/>
        <v>-77151306619760.734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70"/>
        <v>-77151306619760.734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-321463777582.33636</v>
      </c>
      <c r="L4427" s="444">
        <f t="shared" ca="1" si="169"/>
        <v>-77472770397343.078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70"/>
        <v>-77472770397343.078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-322803209988.9295</v>
      </c>
      <c r="L4428" s="444">
        <f t="shared" ca="1" si="169"/>
        <v>-77795573607332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70"/>
        <v>-77795573607332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-324148223363.8833</v>
      </c>
      <c r="L4429" s="444">
        <f t="shared" ca="1" si="169"/>
        <v>-78119721830695.891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70"/>
        <v>-78119721830695.891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-325498840961.23285</v>
      </c>
      <c r="L4430" s="444">
        <f t="shared" ca="1" si="169"/>
        <v>-78445220671657.125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70"/>
        <v>-78445220671657.125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-326855086131.90466</v>
      </c>
      <c r="L4431" s="444">
        <f t="shared" ca="1" si="169"/>
        <v>-78772075757789.031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70"/>
        <v>-78772075757789.031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-328216982324.12097</v>
      </c>
      <c r="L4432" s="444">
        <f t="shared" ca="1" si="169"/>
        <v>-79100292740113.156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70"/>
        <v>-79100292740113.156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-329584553083.80481</v>
      </c>
      <c r="L4433" s="444">
        <f t="shared" ca="1" si="169"/>
        <v>-79429877293196.969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70"/>
        <v>-79429877293196.969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-330957822054.98737</v>
      </c>
      <c r="L4434" s="444">
        <f t="shared" ca="1" si="169"/>
        <v>-79760835115251.953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70"/>
        <v>-79760835115251.953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-332336812980.21649</v>
      </c>
      <c r="L4435" s="444">
        <f t="shared" ca="1" si="169"/>
        <v>-80093171928232.172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70"/>
        <v>-80093171928232.172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-333721549700.96741</v>
      </c>
      <c r="L4436" s="444">
        <f t="shared" ca="1" si="169"/>
        <v>-80426893477933.141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70"/>
        <v>-80426893477933.141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-335112056158.05475</v>
      </c>
      <c r="L4437" s="444">
        <f t="shared" ca="1" si="169"/>
        <v>-80762005534091.203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70"/>
        <v>-80762005534091.203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-336508356392.04669</v>
      </c>
      <c r="L4438" s="444">
        <f t="shared" ca="1" si="169"/>
        <v>-81098513890483.25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70"/>
        <v>-81098513890483.25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-337910474543.68018</v>
      </c>
      <c r="L4439" s="444">
        <f t="shared" ca="1" si="169"/>
        <v>-81436424365026.938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70"/>
        <v>-81436424365026.938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-339318434854.27893</v>
      </c>
      <c r="L4440" s="444">
        <f t="shared" ca="1" si="169"/>
        <v>-81775742799881.219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70"/>
        <v>-81775742799881.219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-340732261666.17175</v>
      </c>
      <c r="L4441" s="444">
        <f t="shared" ca="1" si="169"/>
        <v>-82116475061547.391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70"/>
        <v>-82116475061547.391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-342151979423.11414</v>
      </c>
      <c r="L4442" s="444">
        <f t="shared" ca="1" si="169"/>
        <v>-82458627040970.5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70"/>
        <v>-82458627040970.5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-343577612670.71039</v>
      </c>
      <c r="L4443" s="444">
        <f t="shared" ca="1" si="169"/>
        <v>-82802204653641.203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70"/>
        <v>-82802204653641.203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-345009186056.83832</v>
      </c>
      <c r="L4444" s="444">
        <f t="shared" ca="1" si="169"/>
        <v>-83147213839698.047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70"/>
        <v>-83147213839698.047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-346446724332.0752</v>
      </c>
      <c r="L4445" s="444">
        <f t="shared" ca="1" si="169"/>
        <v>-83493660564030.125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70"/>
        <v>-83493660564030.125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-347890252350.12549</v>
      </c>
      <c r="L4446" s="444">
        <f t="shared" ca="1" si="169"/>
        <v>-83841550816380.25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70"/>
        <v>-83841550816380.25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-349339795068.25104</v>
      </c>
      <c r="L4447" s="444">
        <f t="shared" ca="1" si="169"/>
        <v>-84190890611448.5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70"/>
        <v>-84190890611448.5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-350795377547.70209</v>
      </c>
      <c r="L4448" s="444">
        <f t="shared" ca="1" si="169"/>
        <v>-84541685988996.203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70"/>
        <v>-84541685988996.203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-352257024954.15082</v>
      </c>
      <c r="L4449" s="444">
        <f t="shared" ca="1" si="169"/>
        <v>-84893943013950.359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70"/>
        <v>-84893943013950.359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-353724762558.12646</v>
      </c>
      <c r="L4450" s="444">
        <f t="shared" ca="1" si="169"/>
        <v>-85247667776508.484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70"/>
        <v>-85247667776508.484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-355198615735.45203</v>
      </c>
      <c r="L4451" s="444">
        <f t="shared" ca="1" si="169"/>
        <v>-85602866392243.938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70"/>
        <v>-85602866392243.938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-356678609967.68304</v>
      </c>
      <c r="L4452" s="444">
        <f t="shared" ca="1" si="169"/>
        <v>-85959545002211.625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70"/>
        <v>-85959545002211.625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-358164770842.54846</v>
      </c>
      <c r="L4453" s="444">
        <f t="shared" ca="1" si="169"/>
        <v>-86317709773054.172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70"/>
        <v>-86317709773054.172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-359657124054.3924</v>
      </c>
      <c r="L4454" s="444">
        <f t="shared" ca="1" si="169"/>
        <v>-86677366897108.563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70"/>
        <v>-86677366897108.563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-361155695404.61902</v>
      </c>
      <c r="L4455" s="444">
        <f t="shared" ca="1" si="169"/>
        <v>-87038522592513.188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70"/>
        <v>-87038522592513.188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-362660510802.13831</v>
      </c>
      <c r="L4456" s="444">
        <f t="shared" ca="1" si="169"/>
        <v>-87401183103315.328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70"/>
        <v>-87401183103315.328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-364171596263.81384</v>
      </c>
      <c r="L4457" s="444">
        <f t="shared" ca="1" si="169"/>
        <v>-87765354699579.141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70"/>
        <v>-87765354699579.141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-365688977914.91309</v>
      </c>
      <c r="L4458" s="444">
        <f t="shared" ca="1" si="169"/>
        <v>-88131043677494.047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70"/>
        <v>-88131043677494.047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-367212681989.55853</v>
      </c>
      <c r="L4459" s="444">
        <f t="shared" ca="1" si="169"/>
        <v>-88498256359483.609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70"/>
        <v>-88498256359483.609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-368742734831.1817</v>
      </c>
      <c r="L4460" s="444">
        <f t="shared" ca="1" si="169"/>
        <v>-88866999094314.797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70"/>
        <v>-88866999094314.797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-370279162892.97833</v>
      </c>
      <c r="L4461" s="444">
        <f t="shared" ca="1" si="169"/>
        <v>-89237278257207.781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70"/>
        <v>-89237278257207.781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-371821992738.36572</v>
      </c>
      <c r="L4462" s="444">
        <f t="shared" ca="1" si="169"/>
        <v>-89609100249946.141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70"/>
        <v>-89609100249946.141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-373371251041.44226</v>
      </c>
      <c r="L4463" s="444">
        <f t="shared" ca="1" si="169"/>
        <v>-89982471500987.578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70"/>
        <v>-89982471500987.578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-374926964587.44824</v>
      </c>
      <c r="L4464" s="444">
        <f t="shared" ca="1" si="169"/>
        <v>-90357398465575.031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70"/>
        <v>-90357398465575.031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-376489160273.22931</v>
      </c>
      <c r="L4465" s="444">
        <f t="shared" ca="1" si="169"/>
        <v>-90733887625848.266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70"/>
        <v>-90733887625848.266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-378057865107.70111</v>
      </c>
      <c r="L4466" s="444">
        <f t="shared" ca="1" si="169"/>
        <v>-91111945490955.969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70"/>
        <v>-91111945490955.969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-379633106212.31653</v>
      </c>
      <c r="L4467" s="444">
        <f t="shared" ca="1" si="169"/>
        <v>-91491578597168.281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70"/>
        <v>-91491578597168.281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-381214910821.53448</v>
      </c>
      <c r="L4468" s="444">
        <f t="shared" ca="1" si="169"/>
        <v>-91872793507989.813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70"/>
        <v>-91872793507989.813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-382803306283.29089</v>
      </c>
      <c r="L4469" s="444">
        <f t="shared" ca="1" si="169"/>
        <v>-92255596814273.109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70"/>
        <v>-92255596814273.109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-384398320059.47131</v>
      </c>
      <c r="L4470" s="444">
        <f t="shared" ca="1" si="169"/>
        <v>-92639995134332.578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70"/>
        <v>-92639995134332.578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-385999979726.38574</v>
      </c>
      <c r="L4471" s="444">
        <f t="shared" ca="1" si="169"/>
        <v>-93025995114058.969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70"/>
        <v>-93025995114058.969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-387608312975.24573</v>
      </c>
      <c r="L4472" s="444">
        <f t="shared" ca="1" si="169"/>
        <v>-93413603427034.219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70"/>
        <v>-93413603427034.219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-389223347612.64258</v>
      </c>
      <c r="L4473" s="444">
        <f t="shared" ca="1" si="169"/>
        <v>-93802826774646.859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70"/>
        <v>-93802826774646.859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-390845111561.02856</v>
      </c>
      <c r="L4474" s="444">
        <f t="shared" ca="1" si="169"/>
        <v>-94193671886207.891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70"/>
        <v>-94193671886207.891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-392473632859.19952</v>
      </c>
      <c r="L4475" s="444">
        <f t="shared" ca="1" si="169"/>
        <v>-94586145519067.094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70"/>
        <v>-94586145519067.094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-394108939662.77954</v>
      </c>
      <c r="L4476" s="444">
        <f t="shared" ca="1" si="169"/>
        <v>-94980254458729.875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70"/>
        <v>-94980254458729.875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-395751060244.70782</v>
      </c>
      <c r="L4477" s="444">
        <f t="shared" ca="1" si="169"/>
        <v>-95376005518974.578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70"/>
        <v>-95376005518974.578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-397400022995.72742</v>
      </c>
      <c r="L4478" s="444">
        <f t="shared" ca="1" si="169"/>
        <v>-95773405541970.313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70"/>
        <v>-95773405541970.313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-399055856424.87628</v>
      </c>
      <c r="L4479" s="444">
        <f t="shared" ca="1" si="169"/>
        <v>-96172461398395.188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70"/>
        <v>-96172461398395.188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-400718589159.97992</v>
      </c>
      <c r="L4480" s="444">
        <f t="shared" ca="1" si="169"/>
        <v>-96573179987555.172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70"/>
        <v>-96573179987555.172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-402388249948.14655</v>
      </c>
      <c r="L4481" s="444">
        <f t="shared" ca="1" si="169"/>
        <v>-96975568237503.313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70"/>
        <v>-96975568237503.313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-404064867656.26379</v>
      </c>
      <c r="L4482" s="444">
        <f t="shared" ca="1" si="169"/>
        <v>-97379633105159.578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70"/>
        <v>-97379633105159.578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-405748471271.49823</v>
      </c>
      <c r="L4483" s="444">
        <f t="shared" ca="1" si="169"/>
        <v>-97785381576431.078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70"/>
        <v>-97785381576431.078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-407439089901.79614</v>
      </c>
      <c r="L4484" s="444">
        <f t="shared" ca="1" si="169"/>
        <v>-98192820666332.875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70"/>
        <v>-98192820666332.875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-409136752776.38696</v>
      </c>
      <c r="L4485" s="444">
        <f t="shared" ca="1" si="169"/>
        <v>-98601957419109.266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70"/>
        <v>-98601957419109.266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-410841489246.28857</v>
      </c>
      <c r="L4486" s="444">
        <f t="shared" ca="1" si="169"/>
        <v>-99012798908355.547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70"/>
        <v>-99012798908355.547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-412553328784.81476</v>
      </c>
      <c r="L4487" s="444">
        <f t="shared" ca="1" si="169"/>
        <v>-99425352237140.359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70"/>
        <v>-99425352237140.359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-414272300988.08484</v>
      </c>
      <c r="L4488" s="444">
        <f t="shared" ca="1" si="169"/>
        <v>-99839624538128.438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70"/>
        <v>-99839624538128.438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-415998435575.53516</v>
      </c>
      <c r="L4489" s="444">
        <f t="shared" ca="1" si="169"/>
        <v>-100255622973703.97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70"/>
        <v>-100255622973703.97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-417731762390.43323</v>
      </c>
      <c r="L4490" s="444">
        <f t="shared" ca="1" si="169"/>
        <v>-100673354736094.41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70"/>
        <v>-100673354736094.41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-419472311400.39337</v>
      </c>
      <c r="L4491" s="444">
        <f t="shared" ca="1" si="169"/>
        <v>-101092827047494.8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70"/>
        <v>-101092827047494.8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-421220112697.89496</v>
      </c>
      <c r="L4492" s="444">
        <f t="shared" ca="1" si="169"/>
        <v>-101514047160192.69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70"/>
        <v>-101514047160192.69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-422975196500.80286</v>
      </c>
      <c r="L4493" s="444">
        <f t="shared" ca="1" si="169"/>
        <v>-101937022356693.48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70"/>
        <v>-101937022356693.48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-424737593152.88953</v>
      </c>
      <c r="L4494" s="444">
        <f t="shared" ca="1" si="169"/>
        <v>-102361759949846.38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70"/>
        <v>-102361759949846.38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-426507333124.35986</v>
      </c>
      <c r="L4495" s="444">
        <f t="shared" ca="1" si="169"/>
        <v>-102788267282970.73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70"/>
        <v>-102788267282970.73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-428284447012.37805</v>
      </c>
      <c r="L4496" s="444">
        <f t="shared" ca="1" si="169"/>
        <v>-103216551729983.11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70"/>
        <v>-103216551729983.11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-430068965541.59631</v>
      </c>
      <c r="L4497" s="444">
        <f t="shared" ca="1" si="169"/>
        <v>-103646620695524.7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70"/>
        <v>-103646620695524.7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-431860919564.68628</v>
      </c>
      <c r="L4498" s="444">
        <f t="shared" ca="1" si="169"/>
        <v>-104078481615089.39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70"/>
        <v>-104078481615089.39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-433660340062.87244</v>
      </c>
      <c r="L4499" s="444">
        <f t="shared" ca="1" si="169"/>
        <v>-104512141955152.27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70"/>
        <v>-104512141955152.27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-435467258146.46777</v>
      </c>
      <c r="L4500" s="444">
        <f t="shared" ca="1" si="169"/>
        <v>-104947609213298.73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70"/>
        <v>-104947609213298.73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-437281705055.41138</v>
      </c>
      <c r="L4501" s="444">
        <f t="shared" ca="1" si="169"/>
        <v>-105384890918354.14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70"/>
        <v>-105384890918354.14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-439103712159.8089</v>
      </c>
      <c r="L4502" s="444">
        <f t="shared" ca="1" si="169"/>
        <v>-105823994630513.95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70"/>
        <v>-105823994630513.95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-440933310960.47479</v>
      </c>
      <c r="L4503" s="444">
        <f t="shared" ca="1" si="169"/>
        <v>-106264927941474.42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70"/>
        <v>-106264927941474.42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-442770533089.47675</v>
      </c>
      <c r="L4504" s="444">
        <f t="shared" ca="1" si="169"/>
        <v>-106707698474563.91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70"/>
        <v>-106707698474563.91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-444615410310.68292</v>
      </c>
      <c r="L4505" s="444">
        <f t="shared" ca="1" si="169"/>
        <v>-107152313884874.59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70"/>
        <v>-107152313884874.59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-446467974520.31079</v>
      </c>
      <c r="L4506" s="444">
        <f t="shared" ca="1" si="169"/>
        <v>-107598781859394.91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70"/>
        <v>-107598781859394.91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-448328257747.47876</v>
      </c>
      <c r="L4507" s="444">
        <f t="shared" ca="1" si="169"/>
        <v>-108047110117142.39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70"/>
        <v>-108047110117142.39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-450196292154.75995</v>
      </c>
      <c r="L4508" s="444">
        <f t="shared" ca="1" si="169"/>
        <v>-108497306409297.16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70"/>
        <v>-108497306409297.16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-452072110038.73816</v>
      </c>
      <c r="L4509" s="444">
        <f t="shared" ca="1" si="169"/>
        <v>-108949378519335.89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70"/>
        <v>-108949378519335.89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-453955743830.56622</v>
      </c>
      <c r="L4510" s="444">
        <f t="shared" ca="1" si="169"/>
        <v>-109403334263166.45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70"/>
        <v>-109403334263166.45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-455847226096.52686</v>
      </c>
      <c r="L4511" s="444">
        <f t="shared" ca="1" si="169"/>
        <v>-109859181489262.98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70"/>
        <v>-109859181489262.98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-457746589538.5957</v>
      </c>
      <c r="L4512" s="444">
        <f t="shared" ca="1" si="169"/>
        <v>-110316928078801.58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70"/>
        <v>-110316928078801.58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-459653866995.00659</v>
      </c>
      <c r="L4513" s="444">
        <f t="shared" ca="1" si="169"/>
        <v>-110776581945796.58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70"/>
        <v>-110776581945796.58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-461569091440.81909</v>
      </c>
      <c r="L4514" s="444">
        <f t="shared" ca="1" si="169"/>
        <v>-111238151037237.39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70"/>
        <v>-111238151037237.39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-463492295988.48914</v>
      </c>
      <c r="L4515" s="444">
        <f t="shared" ca="1" si="169"/>
        <v>-111701643333225.88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70"/>
        <v>-111701643333225.88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-465423513888.44116</v>
      </c>
      <c r="L4516" s="444">
        <f t="shared" ca="1" si="169"/>
        <v>-112167066847114.31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70"/>
        <v>-112167066847114.31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-467362778529.64301</v>
      </c>
      <c r="L4517" s="444">
        <f t="shared" ca="1" si="169"/>
        <v>-112634429625643.95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70"/>
        <v>-112634429625643.95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-469310123440.18317</v>
      </c>
      <c r="L4518" s="444">
        <f t="shared" ca="1" si="169"/>
        <v>-113103739749084.14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70"/>
        <v>-113103739749084.14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-471265582287.85059</v>
      </c>
      <c r="L4519" s="444">
        <f t="shared" ca="1" si="169"/>
        <v>-113575005331371.98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70"/>
        <v>-113575005331371.98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-473229188880.71655</v>
      </c>
      <c r="L4520" s="444">
        <f t="shared" ca="1" si="169"/>
        <v>-114048234520252.7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70"/>
        <v>-114048234520252.7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-475200977167.71967</v>
      </c>
      <c r="L4521" s="444">
        <f t="shared" ca="1" si="169"/>
        <v>-114523435497420.42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70"/>
        <v>-114523435497420.42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-477180981239.25177</v>
      </c>
      <c r="L4522" s="444">
        <f t="shared" ca="1" si="169"/>
        <v>-115000616478659.67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70"/>
        <v>-115000616478659.67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-479169235327.74854</v>
      </c>
      <c r="L4523" s="444">
        <f t="shared" ca="1" si="169"/>
        <v>-115479785713987.42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70"/>
        <v>-115479785713987.42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-481165773808.28094</v>
      </c>
      <c r="L4524" s="444">
        <f t="shared" ca="1" si="169"/>
        <v>-115960951487795.7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70"/>
        <v>-115960951487795.7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-483170631199.1488</v>
      </c>
      <c r="L4525" s="444">
        <f t="shared" ca="1" si="169"/>
        <v>-116444122118994.86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70"/>
        <v>-116444122118994.86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-485183842162.47864</v>
      </c>
      <c r="L4526" s="444">
        <f t="shared" ca="1" si="169"/>
        <v>-116929305961157.34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70"/>
        <v>-116929305961157.34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-487205441504.82233</v>
      </c>
      <c r="L4527" s="444">
        <f t="shared" ca="1" si="169"/>
        <v>-117416511402662.17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70"/>
        <v>-117416511402662.17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-489235464177.75909</v>
      </c>
      <c r="L4528" s="444">
        <f t="shared" ca="1" si="169"/>
        <v>-117905746866839.94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70"/>
        <v>-117905746866839.94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-491273945278.49969</v>
      </c>
      <c r="L4529" s="444">
        <f t="shared" ca="1" si="169"/>
        <v>-118397020812118.44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70"/>
        <v>-118397020812118.44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-493320920050.49353</v>
      </c>
      <c r="L4530" s="444">
        <f t="shared" ca="1" si="169"/>
        <v>-118890341732168.94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70"/>
        <v>-118890341732168.94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-495376423884.03723</v>
      </c>
      <c r="L4531" s="444">
        <f t="shared" ca="1" si="169"/>
        <v>-119385718156052.97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70"/>
        <v>-119385718156052.97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-497440492316.88745</v>
      </c>
      <c r="L4532" s="444">
        <f t="shared" ca="1" si="169"/>
        <v>-119883158648369.86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70"/>
        <v>-119883158648369.86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-499513161034.87433</v>
      </c>
      <c r="L4533" s="444">
        <f t="shared" ca="1" si="169"/>
        <v>-120382671809404.73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70"/>
        <v>-120382671809404.73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-501594465872.51971</v>
      </c>
      <c r="L4534" s="444">
        <f t="shared" ca="1" si="169"/>
        <v>-120884266275277.25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70"/>
        <v>-120884266275277.25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-503684442813.65521</v>
      </c>
      <c r="L4535" s="444">
        <f t="shared" ca="1" si="169"/>
        <v>-121387950718090.91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70"/>
        <v>-121387950718090.91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-505783127992.04541</v>
      </c>
      <c r="L4536" s="444">
        <f t="shared" ca="1" si="169"/>
        <v>-121893733846082.95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70"/>
        <v>-121893733846082.95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-507890557692.01227</v>
      </c>
      <c r="L4537" s="444">
        <f t="shared" ca="1" si="169"/>
        <v>-122401624403774.97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70"/>
        <v>-122401624403774.97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-510006768349.06244</v>
      </c>
      <c r="L4538" s="444">
        <f t="shared" ca="1" si="169"/>
        <v>-122911631172124.03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70"/>
        <v>-122911631172124.03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-512131796550.51672</v>
      </c>
      <c r="L4539" s="444">
        <f t="shared" ca="1" si="169"/>
        <v>-123423762968674.55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70"/>
        <v>-123423762968674.55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-514265679036.14392</v>
      </c>
      <c r="L4540" s="444">
        <f t="shared" ca="1" si="169"/>
        <v>-123938028647710.69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70"/>
        <v>-123938028647710.69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-516408452698.79449</v>
      </c>
      <c r="L4541" s="444">
        <f t="shared" ca="1" si="169"/>
        <v>-124454437100409.48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70"/>
        <v>-124454437100409.48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-518560154585.03949</v>
      </c>
      <c r="L4542" s="444">
        <f t="shared" ca="1" si="169"/>
        <v>-124972997254994.53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70"/>
        <v>-124972997254994.53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-520720821895.81061</v>
      </c>
      <c r="L4543" s="444">
        <f t="shared" ca="1" si="169"/>
        <v>-125493718076890.34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70"/>
        <v>-125493718076890.34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-522890491987.04309</v>
      </c>
      <c r="L4544" s="444">
        <f t="shared" ca="1" si="169"/>
        <v>-126016608568877.39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70"/>
        <v>-126016608568877.39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-525069202370.32245</v>
      </c>
      <c r="L4545" s="444">
        <f t="shared" ca="1" si="169"/>
        <v>-126541677771247.72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70"/>
        <v>-126541677771247.72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-527256990713.53217</v>
      </c>
      <c r="L4546" s="444">
        <f t="shared" ca="1" si="169"/>
        <v>-127068934761961.25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70"/>
        <v>-127068934761961.25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-529453894841.50513</v>
      </c>
      <c r="L4547" s="444">
        <f t="shared" ca="1" si="169"/>
        <v>-127598388656802.75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70"/>
        <v>-127598388656802.75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-531659952736.6781</v>
      </c>
      <c r="L4548" s="444">
        <f t="shared" ca="1" si="169"/>
        <v>-128130048609539.42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70"/>
        <v>-128130048609539.42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-533875202539.74756</v>
      </c>
      <c r="L4549" s="444">
        <f t="shared" ca="1" si="169"/>
        <v>-128663923812079.17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70"/>
        <v>-128663923812079.17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-536099682550.3299</v>
      </c>
      <c r="L4550" s="444">
        <f t="shared" ca="1" si="169"/>
        <v>-129200023494629.5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70"/>
        <v>-129200023494629.5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-538333431227.62292</v>
      </c>
      <c r="L4551" s="444">
        <f t="shared" ca="1" si="169"/>
        <v>-129738356925857.13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70"/>
        <v>-129738356925857.13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-540576487191.07135</v>
      </c>
      <c r="L4552" s="444">
        <f t="shared" ca="1" si="169"/>
        <v>-130278933413048.2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70"/>
        <v>-130278933413048.2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-542828889221.03418</v>
      </c>
      <c r="L4553" s="444">
        <f t="shared" ca="1" si="169"/>
        <v>-130821762302269.23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70"/>
        <v>-130821762302269.23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-545090676259.45514</v>
      </c>
      <c r="L4554" s="444">
        <f t="shared" ca="1" si="169"/>
        <v>-131366852978528.69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70"/>
        <v>-131366852978528.69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-547361887410.53619</v>
      </c>
      <c r="L4555" s="444">
        <f t="shared" ca="1" si="169"/>
        <v>-131914214865939.22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70"/>
        <v>-131914214865939.22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-549642561941.41339</v>
      </c>
      <c r="L4556" s="444">
        <f t="shared" ca="1" si="169"/>
        <v>-132463857427880.63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70"/>
        <v>-132463857427880.63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-551932739282.83594</v>
      </c>
      <c r="L4557" s="444">
        <f t="shared" ca="1" si="169"/>
        <v>-133015790167163.47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70"/>
        <v>-133015790167163.47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-554232459029.8479</v>
      </c>
      <c r="L4558" s="444">
        <f t="shared" ca="1" si="169"/>
        <v>-133570022626193.31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70"/>
        <v>-133570022626193.31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-556541760942.47205</v>
      </c>
      <c r="L4559" s="444">
        <f t="shared" ca="1" si="169"/>
        <v>-134126564387135.78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70"/>
        <v>-134126564387135.78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-558860684946.39905</v>
      </c>
      <c r="L4560" s="444">
        <f t="shared" ca="1" si="169"/>
        <v>-134685425072082.19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70"/>
        <v>-134685425072082.19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-561189271133.67566</v>
      </c>
      <c r="L4561" s="444">
        <f t="shared" ca="1" si="169"/>
        <v>-135246614343215.86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70"/>
        <v>-135246614343215.86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-563527559763.39941</v>
      </c>
      <c r="L4562" s="444">
        <f t="shared" ca="1" si="169"/>
        <v>-135810141902979.27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70"/>
        <v>-135810141902979.27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-565875591262.41357</v>
      </c>
      <c r="L4563" s="444">
        <f t="shared" ca="1" si="169"/>
        <v>-136376017494241.67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70"/>
        <v>-136376017494241.67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-568233406226.00696</v>
      </c>
      <c r="L4564" s="444">
        <f t="shared" ca="1" si="169"/>
        <v>-136944250900467.67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70"/>
        <v>-136944250900467.67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-570601045418.61536</v>
      </c>
      <c r="L4565" s="444">
        <f t="shared" ca="1" si="169"/>
        <v>-137514851945886.28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70"/>
        <v>-137514851945886.28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-572978549774.52612</v>
      </c>
      <c r="L4566" s="444">
        <f t="shared" ca="1" si="169"/>
        <v>-138087830495660.81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70"/>
        <v>-138087830495660.81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-575365960398.58667</v>
      </c>
      <c r="L4567" s="444">
        <f t="shared" ca="1" si="169"/>
        <v>-138663196456059.41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70"/>
        <v>-138663196456059.41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-577763318566.91418</v>
      </c>
      <c r="L4568" s="444">
        <f t="shared" ca="1" si="169"/>
        <v>-139240959774626.33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70"/>
        <v>-139240959774626.33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-580170665727.60974</v>
      </c>
      <c r="L4569" s="444">
        <f t="shared" ca="1" si="169"/>
        <v>-139821130440353.94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70"/>
        <v>-139821130440353.94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-582588043501.47485</v>
      </c>
      <c r="L4570" s="444">
        <f t="shared" ca="1" si="169"/>
        <v>-140403718483855.41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70"/>
        <v>-140403718483855.41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-585015493682.73083</v>
      </c>
      <c r="L4571" s="444">
        <f t="shared" ca="1" si="169"/>
        <v>-140988733977538.13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70"/>
        <v>-140988733977538.13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-587453058239.74219</v>
      </c>
      <c r="L4572" s="444">
        <f t="shared" ca="1" si="169"/>
        <v>-141576187035777.88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70"/>
        <v>-141576187035777.88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-589900779315.74109</v>
      </c>
      <c r="L4573" s="444">
        <f t="shared" ca="1" si="169"/>
        <v>-142166087815093.63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70"/>
        <v>-142166087815093.63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-592358699229.55676</v>
      </c>
      <c r="L4574" s="444">
        <f t="shared" ca="1" si="169"/>
        <v>-142758446514323.19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70"/>
        <v>-142758446514323.19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-594826860476.34656</v>
      </c>
      <c r="L4575" s="444">
        <f t="shared" ca="1" si="169"/>
        <v>-143353273374799.53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70"/>
        <v>-143353273374799.53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-597305305728.33142</v>
      </c>
      <c r="L4576" s="444">
        <f t="shared" ca="1" si="169"/>
        <v>-143950578680527.88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70"/>
        <v>-143950578680527.88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-599794077835.53284</v>
      </c>
      <c r="L4577" s="444">
        <f t="shared" ca="1" si="169"/>
        <v>-144550372758363.41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70"/>
        <v>-144550372758363.41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-602293219826.51416</v>
      </c>
      <c r="L4578" s="444">
        <f t="shared" ca="1" si="169"/>
        <v>-145152665978189.91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70"/>
        <v>-145152665978189.91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-604802774909.12463</v>
      </c>
      <c r="L4579" s="444">
        <f t="shared" ca="1" si="169"/>
        <v>-145757468753099.03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70"/>
        <v>-145757468753099.03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-607322786471.24597</v>
      </c>
      <c r="L4580" s="444">
        <f t="shared" ca="1" si="169"/>
        <v>-146364791539570.28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70"/>
        <v>-146364791539570.28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-609853298081.54285</v>
      </c>
      <c r="L4581" s="444">
        <f t="shared" ca="1" si="169"/>
        <v>-146974644837651.81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70"/>
        <v>-146974644837651.81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-612394353490.21582</v>
      </c>
      <c r="L4582" s="444">
        <f t="shared" ca="1" si="169"/>
        <v>-147587039191142.03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70"/>
        <v>-147587039191142.03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-614945996629.75842</v>
      </c>
      <c r="L4583" s="444">
        <f t="shared" ca="1" si="169"/>
        <v>-148201985187771.78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70"/>
        <v>-148201985187771.78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-617508271615.7157</v>
      </c>
      <c r="L4584" s="444">
        <f t="shared" ca="1" si="169"/>
        <v>-148819493459387.5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70"/>
        <v>-148819493459387.5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-620081222747.44788</v>
      </c>
      <c r="L4585" s="444">
        <f t="shared" ca="1" si="169"/>
        <v>-149439574682134.94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70"/>
        <v>-149439574682134.94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-622664894508.89551</v>
      </c>
      <c r="L4586" s="444">
        <f t="shared" ca="1" si="169"/>
        <v>-150062239576643.84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70"/>
        <v>-150062239576643.84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-625259331569.34937</v>
      </c>
      <c r="L4587" s="444">
        <f t="shared" ca="1" si="169"/>
        <v>-150687498908213.19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70"/>
        <v>-150687498908213.19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-627864578784.22156</v>
      </c>
      <c r="L4588" s="444">
        <f t="shared" ca="1" si="169"/>
        <v>-151315363486997.41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70"/>
        <v>-151315363486997.41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-630480681195.82251</v>
      </c>
      <c r="L4589" s="444">
        <f t="shared" ca="1" si="169"/>
        <v>-151945844168193.22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70"/>
        <v>-151945844168193.22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-633107684034.13843</v>
      </c>
      <c r="L4590" s="444">
        <f t="shared" ca="1" si="169"/>
        <v>-152578951852227.34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70"/>
        <v>-152578951852227.34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-635745632717.61389</v>
      </c>
      <c r="L4591" s="444">
        <f t="shared" ca="1" si="169"/>
        <v>-153214697484944.97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70"/>
        <v>-153214697484944.97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-638394572853.93738</v>
      </c>
      <c r="L4592" s="444">
        <f t="shared" ca="1" si="169"/>
        <v>-153853092057798.91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70"/>
        <v>-153853092057798.91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-641054550240.82874</v>
      </c>
      <c r="L4593" s="444">
        <f t="shared" ca="1" si="169"/>
        <v>-154494146608039.75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70"/>
        <v>-154494146608039.75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-643725610866.83228</v>
      </c>
      <c r="L4594" s="444">
        <f t="shared" ca="1" si="169"/>
        <v>-155137872218906.59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70"/>
        <v>-155137872218906.59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-646407800912.11084</v>
      </c>
      <c r="L4595" s="444">
        <f t="shared" ca="1" si="169"/>
        <v>-155784280019818.72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70"/>
        <v>-155784280019818.72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-649101166749.24463</v>
      </c>
      <c r="L4596" s="444">
        <f t="shared" ca="1" si="169"/>
        <v>-156433381186567.97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70"/>
        <v>-156433381186567.97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-651805754944.0332</v>
      </c>
      <c r="L4597" s="444">
        <f t="shared" ca="1" si="169"/>
        <v>-157085186941512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70"/>
        <v>-157085186941512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-654521612256.30005</v>
      </c>
      <c r="L4598" s="444">
        <f t="shared" ref="L4598:L4852" ca="1" si="174">I4598-J4598+K4598</f>
        <v>-157739708553768.31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75">L4598</f>
        <v>-157739708553768.31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-657248785640.70129</v>
      </c>
      <c r="L4599" s="444">
        <f t="shared" ca="1" si="174"/>
        <v>-158396957339409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75"/>
        <v>-158396957339409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-659987322247.53748</v>
      </c>
      <c r="L4600" s="444">
        <f t="shared" ca="1" si="174"/>
        <v>-159056944661656.53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75"/>
        <v>-159056944661656.53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-662737269423.56885</v>
      </c>
      <c r="L4601" s="444">
        <f t="shared" ca="1" si="174"/>
        <v>-159719681931080.09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75"/>
        <v>-159719681931080.09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-665498674712.83374</v>
      </c>
      <c r="L4602" s="444">
        <f t="shared" ca="1" si="174"/>
        <v>-160385180605792.94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75"/>
        <v>-160385180605792.94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-668271585857.47058</v>
      </c>
      <c r="L4603" s="444">
        <f t="shared" ca="1" si="174"/>
        <v>-161053452191650.41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75"/>
        <v>-161053452191650.41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-671056050798.54333</v>
      </c>
      <c r="L4604" s="444">
        <f t="shared" ca="1" si="174"/>
        <v>-161724508242448.94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75"/>
        <v>-161724508242448.94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-673852117676.87061</v>
      </c>
      <c r="L4605" s="444">
        <f t="shared" ca="1" si="174"/>
        <v>-162398360360125.81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75"/>
        <v>-162398360360125.81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-676659834833.85754</v>
      </c>
      <c r="L4606" s="444">
        <f t="shared" ca="1" si="174"/>
        <v>-163075020194959.66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75"/>
        <v>-163075020194959.66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-679479250812.33191</v>
      </c>
      <c r="L4607" s="444">
        <f t="shared" ca="1" si="174"/>
        <v>-163754499445772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75"/>
        <v>-163754499445772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-682310414357.3833</v>
      </c>
      <c r="L4608" s="444">
        <f t="shared" ca="1" si="174"/>
        <v>-164436809860129.38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75"/>
        <v>-164436809860129.38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-685153374417.20569</v>
      </c>
      <c r="L4609" s="444">
        <f t="shared" ca="1" si="174"/>
        <v>-165121963234546.59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75"/>
        <v>-165121963234546.59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-688008180143.94409</v>
      </c>
      <c r="L4610" s="444">
        <f t="shared" ca="1" si="174"/>
        <v>-165809971414690.53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75"/>
        <v>-165809971414690.53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-690874880894.54382</v>
      </c>
      <c r="L4611" s="444">
        <f t="shared" ca="1" si="174"/>
        <v>-166500846295585.06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75"/>
        <v>-166500846295585.06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-693753526231.60437</v>
      </c>
      <c r="L4612" s="444">
        <f t="shared" ca="1" si="174"/>
        <v>-167194599821816.66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75"/>
        <v>-167194599821816.66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-696644165924.23608</v>
      </c>
      <c r="L4613" s="444">
        <f t="shared" ca="1" si="174"/>
        <v>-167891243987740.91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75"/>
        <v>-167891243987740.91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-699546849948.92041</v>
      </c>
      <c r="L4614" s="444">
        <f t="shared" ca="1" si="174"/>
        <v>-168590790837689.81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75"/>
        <v>-168590790837689.81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-702461628490.37427</v>
      </c>
      <c r="L4615" s="444">
        <f t="shared" ca="1" si="174"/>
        <v>-169293252466180.19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75"/>
        <v>-169293252466180.19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-705388551942.41748</v>
      </c>
      <c r="L4616" s="444">
        <f t="shared" ca="1" si="174"/>
        <v>-169998641018122.59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75"/>
        <v>-169998641018122.59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-708327670908.84412</v>
      </c>
      <c r="L4617" s="444">
        <f t="shared" ca="1" si="174"/>
        <v>-170706968689031.44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75"/>
        <v>-170706968689031.44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-711279036204.29761</v>
      </c>
      <c r="L4618" s="444">
        <f t="shared" ca="1" si="174"/>
        <v>-171418247725235.75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75"/>
        <v>-171418247725235.75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-714242698855.14893</v>
      </c>
      <c r="L4619" s="444">
        <f t="shared" ca="1" si="174"/>
        <v>-172132490424090.91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75"/>
        <v>-172132490424090.91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-717218710100.37878</v>
      </c>
      <c r="L4620" s="444">
        <f t="shared" ca="1" si="174"/>
        <v>-172849709134191.28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75"/>
        <v>-172849709134191.28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-720207121392.46362</v>
      </c>
      <c r="L4621" s="444">
        <f t="shared" ca="1" si="174"/>
        <v>-173569916255583.75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75"/>
        <v>-173569916255583.75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-723207984398.26563</v>
      </c>
      <c r="L4622" s="444">
        <f t="shared" ca="1" si="174"/>
        <v>-174293124239982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75"/>
        <v>-174293124239982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-726221350999.92505</v>
      </c>
      <c r="L4623" s="444">
        <f t="shared" ca="1" si="174"/>
        <v>-175019345590981.94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75"/>
        <v>-175019345590981.94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-729247273295.75806</v>
      </c>
      <c r="L4624" s="444">
        <f t="shared" ca="1" si="174"/>
        <v>-175748592864277.69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75"/>
        <v>-175748592864277.69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-732285803601.15698</v>
      </c>
      <c r="L4625" s="444">
        <f t="shared" ca="1" si="174"/>
        <v>-176480878667878.84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75"/>
        <v>-176480878667878.84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-735336994449.49512</v>
      </c>
      <c r="L4626" s="444">
        <f t="shared" ca="1" si="174"/>
        <v>-177216215662328.34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75"/>
        <v>-177216215662328.34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-738400898593.03479</v>
      </c>
      <c r="L4627" s="444">
        <f t="shared" ca="1" si="174"/>
        <v>-177954616560921.38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75"/>
        <v>-177954616560921.38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-741477569003.83911</v>
      </c>
      <c r="L4628" s="444">
        <f t="shared" ca="1" si="174"/>
        <v>-178696094129925.22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75"/>
        <v>-178696094129925.22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-744567058874.68835</v>
      </c>
      <c r="L4629" s="444">
        <f t="shared" ca="1" si="174"/>
        <v>-179440661188799.91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75"/>
        <v>-179440661188799.91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-747669421619.99963</v>
      </c>
      <c r="L4630" s="444">
        <f t="shared" ca="1" si="174"/>
        <v>-180188330610419.91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75"/>
        <v>-180188330610419.91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-750784710876.74963</v>
      </c>
      <c r="L4631" s="444">
        <f t="shared" ca="1" si="174"/>
        <v>-180939115321296.66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75"/>
        <v>-180939115321296.66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-753912980505.40271</v>
      </c>
      <c r="L4632" s="444">
        <f t="shared" ca="1" si="174"/>
        <v>-181693028301802.06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75"/>
        <v>-181693028301802.06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-757054284590.84192</v>
      </c>
      <c r="L4633" s="444">
        <f t="shared" ca="1" si="174"/>
        <v>-182450082586392.91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75"/>
        <v>-182450082586392.91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-760208677443.30371</v>
      </c>
      <c r="L4634" s="444">
        <f t="shared" ca="1" si="174"/>
        <v>-183210291263836.22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75"/>
        <v>-183210291263836.22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-763376213599.31763</v>
      </c>
      <c r="L4635" s="444">
        <f t="shared" ca="1" si="174"/>
        <v>-183973667477435.53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75"/>
        <v>-183973667477435.53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-766556947822.64807</v>
      </c>
      <c r="L4636" s="444">
        <f t="shared" ca="1" si="174"/>
        <v>-184740224425258.19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75"/>
        <v>-184740224425258.19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-769750935105.24243</v>
      </c>
      <c r="L4637" s="444">
        <f t="shared" ca="1" si="174"/>
        <v>-185509975360363.44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75"/>
        <v>-185509975360363.44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-772958230668.18103</v>
      </c>
      <c r="L4638" s="444">
        <f t="shared" ca="1" si="174"/>
        <v>-186282933591031.63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75"/>
        <v>-186282933591031.63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-776178889962.63171</v>
      </c>
      <c r="L4639" s="444">
        <f t="shared" ca="1" si="174"/>
        <v>-187059112480994.25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75"/>
        <v>-187059112480994.25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-779412968670.80933</v>
      </c>
      <c r="L4640" s="444">
        <f t="shared" ca="1" si="174"/>
        <v>-187838525449665.06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75"/>
        <v>-187838525449665.06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-782660522706.93774</v>
      </c>
      <c r="L4641" s="444">
        <f t="shared" ca="1" si="174"/>
        <v>-188621185972372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75"/>
        <v>-188621185972372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-785921608218.21667</v>
      </c>
      <c r="L4642" s="444">
        <f t="shared" ca="1" si="174"/>
        <v>-189407107580590.22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75"/>
        <v>-189407107580590.22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-789196281585.7926</v>
      </c>
      <c r="L4643" s="444">
        <f t="shared" ca="1" si="174"/>
        <v>-190196303862176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75"/>
        <v>-190196303862176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-792484599425.73328</v>
      </c>
      <c r="L4644" s="444">
        <f t="shared" ca="1" si="174"/>
        <v>-190988788461601.72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75"/>
        <v>-190988788461601.72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-795786618590.0072</v>
      </c>
      <c r="L4645" s="444">
        <f t="shared" ca="1" si="174"/>
        <v>-191784575080191.72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75"/>
        <v>-191784575080191.72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-799102396167.46545</v>
      </c>
      <c r="L4646" s="444">
        <f t="shared" ca="1" si="174"/>
        <v>-192583677476359.19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75"/>
        <v>-192583677476359.19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-802431989484.82996</v>
      </c>
      <c r="L4647" s="444">
        <f t="shared" ca="1" si="174"/>
        <v>-193386109465844.03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75"/>
        <v>-193386109465844.03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-805775456107.68347</v>
      </c>
      <c r="L4648" s="444">
        <f t="shared" ca="1" si="174"/>
        <v>-194191884921951.72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75"/>
        <v>-194191884921951.72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-809132853841.46545</v>
      </c>
      <c r="L4649" s="444">
        <f t="shared" ca="1" si="174"/>
        <v>-195001017775793.19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75"/>
        <v>-195001017775793.19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-812504240732.47156</v>
      </c>
      <c r="L4650" s="444">
        <f t="shared" ca="1" si="174"/>
        <v>-195813522016525.66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75"/>
        <v>-195813522016525.66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-815889675068.85693</v>
      </c>
      <c r="L4651" s="444">
        <f t="shared" ca="1" si="174"/>
        <v>-196629411691594.5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75"/>
        <v>-196629411691594.5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-819289215381.6438</v>
      </c>
      <c r="L4652" s="444">
        <f t="shared" ca="1" si="174"/>
        <v>-197448700906976.16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75"/>
        <v>-197448700906976.16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-822702920445.73401</v>
      </c>
      <c r="L4653" s="444">
        <f t="shared" ca="1" si="174"/>
        <v>-198271403827421.88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75"/>
        <v>-198271403827421.88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-826130849280.92444</v>
      </c>
      <c r="L4654" s="444">
        <f t="shared" ca="1" si="174"/>
        <v>-199097534676702.81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75"/>
        <v>-199097534676702.81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-829573061152.92834</v>
      </c>
      <c r="L4655" s="444">
        <f t="shared" ca="1" si="174"/>
        <v>-199927107737855.75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75"/>
        <v>-199927107737855.75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-833029615574.39893</v>
      </c>
      <c r="L4656" s="444">
        <f t="shared" ca="1" si="174"/>
        <v>-200760137353430.16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75"/>
        <v>-200760137353430.16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-836500572305.95898</v>
      </c>
      <c r="L4657" s="444">
        <f t="shared" ca="1" si="174"/>
        <v>-201596637925736.13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75"/>
        <v>-201596637925736.13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-839985991357.23389</v>
      </c>
      <c r="L4658" s="444">
        <f t="shared" ca="1" si="174"/>
        <v>-202436623917093.34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75"/>
        <v>-202436623917093.34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-843485932987.88892</v>
      </c>
      <c r="L4659" s="444">
        <f t="shared" ca="1" si="174"/>
        <v>-203280109850081.22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75"/>
        <v>-203280109850081.22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-847000457708.67175</v>
      </c>
      <c r="L4660" s="444">
        <f t="shared" ca="1" si="174"/>
        <v>-204127110307789.88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75"/>
        <v>-204127110307789.88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-850529626282.45776</v>
      </c>
      <c r="L4661" s="444">
        <f t="shared" ca="1" si="174"/>
        <v>-204977639934072.34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75"/>
        <v>-204977639934072.34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-854073499725.30139</v>
      </c>
      <c r="L4662" s="444">
        <f t="shared" ca="1" si="174"/>
        <v>-205831713433797.66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75"/>
        <v>-205831713433797.66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-857632139307.49023</v>
      </c>
      <c r="L4663" s="444">
        <f t="shared" ca="1" si="174"/>
        <v>-206689345573105.16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75"/>
        <v>-206689345573105.16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-861205606554.60486</v>
      </c>
      <c r="L4664" s="444">
        <f t="shared" ca="1" si="174"/>
        <v>-207550551179659.75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75"/>
        <v>-207550551179659.75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-864793963248.58228</v>
      </c>
      <c r="L4665" s="444">
        <f t="shared" ca="1" si="174"/>
        <v>-208415345142908.34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75"/>
        <v>-208415345142908.34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-868397271428.78479</v>
      </c>
      <c r="L4666" s="444">
        <f t="shared" ca="1" si="174"/>
        <v>-209283742414337.13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75"/>
        <v>-209283742414337.13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-872015593393.07129</v>
      </c>
      <c r="L4667" s="444">
        <f t="shared" ca="1" si="174"/>
        <v>-210155758007730.19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75"/>
        <v>-210155758007730.19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-875648991698.87573</v>
      </c>
      <c r="L4668" s="444">
        <f t="shared" ca="1" si="174"/>
        <v>-211031406999429.06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75"/>
        <v>-211031406999429.06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-879297529164.28772</v>
      </c>
      <c r="L4669" s="444">
        <f t="shared" ca="1" si="174"/>
        <v>-211910704528593.34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75"/>
        <v>-211910704528593.34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-882961268869.13892</v>
      </c>
      <c r="L4670" s="444">
        <f t="shared" ca="1" si="174"/>
        <v>-212793665797462.47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75"/>
        <v>-212793665797462.47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-886640274156.09363</v>
      </c>
      <c r="L4671" s="444">
        <f t="shared" ca="1" si="174"/>
        <v>-213680306071618.56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75"/>
        <v>-213680306071618.56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-890334608631.74402</v>
      </c>
      <c r="L4672" s="444">
        <f t="shared" ca="1" si="174"/>
        <v>-214570640680250.31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75"/>
        <v>-214570640680250.31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-894044336167.70959</v>
      </c>
      <c r="L4673" s="444">
        <f t="shared" ca="1" si="174"/>
        <v>-215464685016418.03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75"/>
        <v>-215464685016418.03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-897769520901.74182</v>
      </c>
      <c r="L4674" s="444">
        <f t="shared" ca="1" si="174"/>
        <v>-216362454537319.78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75"/>
        <v>-216362454537319.78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-901510227238.8324</v>
      </c>
      <c r="L4675" s="444">
        <f t="shared" ca="1" si="174"/>
        <v>-217263964764558.63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75"/>
        <v>-217263964764558.63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-905266519852.32764</v>
      </c>
      <c r="L4676" s="444">
        <f t="shared" ca="1" si="174"/>
        <v>-218169231284410.94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75"/>
        <v>-218169231284410.94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-909038463685.04553</v>
      </c>
      <c r="L4677" s="444">
        <f t="shared" ca="1" si="174"/>
        <v>-219078269748095.97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75"/>
        <v>-219078269748095.97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-912826123950.3999</v>
      </c>
      <c r="L4678" s="444">
        <f t="shared" ca="1" si="174"/>
        <v>-219991095872046.38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75"/>
        <v>-219991095872046.38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-916629566133.52649</v>
      </c>
      <c r="L4679" s="444">
        <f t="shared" ca="1" si="174"/>
        <v>-220907725438179.91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75"/>
        <v>-220907725438179.91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-920448855992.41626</v>
      </c>
      <c r="L4680" s="444">
        <f t="shared" ca="1" si="174"/>
        <v>-221828174294172.31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75"/>
        <v>-221828174294172.31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-924284059559.05115</v>
      </c>
      <c r="L4681" s="444">
        <f t="shared" ca="1" si="174"/>
        <v>-222752458353731.38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75"/>
        <v>-222752458353731.38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-928135243140.54736</v>
      </c>
      <c r="L4682" s="444">
        <f t="shared" ca="1" si="174"/>
        <v>-223680593596871.94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75"/>
        <v>-223680593596871.94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-932002473320.2998</v>
      </c>
      <c r="L4683" s="444">
        <f t="shared" ca="1" si="174"/>
        <v>-224612596070192.25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75"/>
        <v>-224612596070192.25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-935885816959.13452</v>
      </c>
      <c r="L4684" s="444">
        <f t="shared" ca="1" si="174"/>
        <v>-225548481887151.38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75"/>
        <v>-225548481887151.38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-939785341196.46399</v>
      </c>
      <c r="L4685" s="444">
        <f t="shared" ca="1" si="174"/>
        <v>-226488267228347.84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75"/>
        <v>-226488267228347.84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-943701113451.44946</v>
      </c>
      <c r="L4686" s="444">
        <f t="shared" ca="1" si="174"/>
        <v>-227431968341799.28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75"/>
        <v>-227431968341799.28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-947633201424.16382</v>
      </c>
      <c r="L4687" s="444">
        <f t="shared" ca="1" si="174"/>
        <v>-228379601543223.44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75"/>
        <v>-228379601543223.44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-951581673096.76428</v>
      </c>
      <c r="L4688" s="444">
        <f t="shared" ca="1" si="174"/>
        <v>-229331183216320.19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75"/>
        <v>-229331183216320.19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-955546596734.66748</v>
      </c>
      <c r="L4689" s="444">
        <f t="shared" ca="1" si="174"/>
        <v>-230286729813054.84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75"/>
        <v>-230286729813054.84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-959528040887.72852</v>
      </c>
      <c r="L4690" s="444">
        <f t="shared" ca="1" si="174"/>
        <v>-231246257853942.56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75"/>
        <v>-231246257853942.56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-963526074391.42737</v>
      </c>
      <c r="L4691" s="444">
        <f t="shared" ca="1" si="174"/>
        <v>-232209783928334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75"/>
        <v>-232209783928334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-967540766368.05847</v>
      </c>
      <c r="L4692" s="444">
        <f t="shared" ca="1" si="174"/>
        <v>-233177324694702.06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75"/>
        <v>-233177324694702.06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-971572186227.92517</v>
      </c>
      <c r="L4693" s="444">
        <f t="shared" ca="1" si="174"/>
        <v>-234148896880930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75"/>
        <v>-234148896880930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-975620403670.54163</v>
      </c>
      <c r="L4694" s="444">
        <f t="shared" ca="1" si="174"/>
        <v>-235124517284600.53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75"/>
        <v>-235124517284600.53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-979685488685.83569</v>
      </c>
      <c r="L4695" s="444">
        <f t="shared" ca="1" si="174"/>
        <v>-236104202773286.38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75"/>
        <v>-236104202773286.38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-983767511555.35986</v>
      </c>
      <c r="L4696" s="444">
        <f t="shared" ca="1" si="174"/>
        <v>-237087970284841.75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75"/>
        <v>-237087970284841.75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-987866542853.50732</v>
      </c>
      <c r="L4697" s="444">
        <f t="shared" ca="1" si="174"/>
        <v>-238075836827695.25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75"/>
        <v>-238075836827695.25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-991982653448.7301</v>
      </c>
      <c r="L4698" s="444">
        <f t="shared" ca="1" si="174"/>
        <v>-239067819481143.97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75"/>
        <v>-239067819481143.97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-996115914504.76648</v>
      </c>
      <c r="L4699" s="444">
        <f t="shared" ca="1" si="174"/>
        <v>-240063935395648.75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75"/>
        <v>-240063935395648.75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-1000266397481.8698</v>
      </c>
      <c r="L4700" s="444">
        <f t="shared" ca="1" si="174"/>
        <v>-241064201793130.63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75"/>
        <v>-241064201793130.63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-1004434174138.0443</v>
      </c>
      <c r="L4701" s="444">
        <f t="shared" ca="1" si="174"/>
        <v>-242068635967268.66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75"/>
        <v>-242068635967268.66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-1008619316530.2859</v>
      </c>
      <c r="L4702" s="444">
        <f t="shared" ca="1" si="174"/>
        <v>-243077255283798.94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75"/>
        <v>-243077255283798.94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-1012821897015.8289</v>
      </c>
      <c r="L4703" s="444">
        <f t="shared" ca="1" si="174"/>
        <v>-244090077180814.78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75"/>
        <v>-244090077180814.78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-1017041988253.3949</v>
      </c>
      <c r="L4704" s="444">
        <f t="shared" ca="1" si="174"/>
        <v>-245107119169068.19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75"/>
        <v>-245107119169068.19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-1021279663204.4507</v>
      </c>
      <c r="L4705" s="444">
        <f t="shared" ca="1" si="174"/>
        <v>-246128398832272.63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75"/>
        <v>-246128398832272.63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-1025534995134.4692</v>
      </c>
      <c r="L4706" s="444">
        <f t="shared" ca="1" si="174"/>
        <v>-247153933827407.09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75"/>
        <v>-247153933827407.09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-1029808057614.1962</v>
      </c>
      <c r="L4707" s="444">
        <f t="shared" ca="1" si="174"/>
        <v>-248183741885021.28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75"/>
        <v>-248183741885021.28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-1034098924520.9221</v>
      </c>
      <c r="L4708" s="444">
        <f t="shared" ca="1" si="174"/>
        <v>-249217840809542.22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75"/>
        <v>-249217840809542.22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-1038407670039.7594</v>
      </c>
      <c r="L4709" s="444">
        <f t="shared" ca="1" si="174"/>
        <v>-250256248479581.97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75"/>
        <v>-250256248479581.97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-1042734368664.9247</v>
      </c>
      <c r="L4710" s="444">
        <f t="shared" ca="1" si="174"/>
        <v>-251298982848246.91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75"/>
        <v>-251298982848246.91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-1047079095201.0289</v>
      </c>
      <c r="L4711" s="444">
        <f t="shared" ca="1" si="174"/>
        <v>-252346061943447.94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75"/>
        <v>-252346061943447.94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-1051441924764.3663</v>
      </c>
      <c r="L4712" s="444">
        <f t="shared" ca="1" si="174"/>
        <v>-253397503868212.31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75"/>
        <v>-253397503868212.31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-1055822932784.2178</v>
      </c>
      <c r="L4713" s="444">
        <f t="shared" ca="1" si="174"/>
        <v>-254453326800996.53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75"/>
        <v>-254453326800996.53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-1060222195004.1523</v>
      </c>
      <c r="L4714" s="444">
        <f t="shared" ca="1" si="174"/>
        <v>-255513548996000.69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75"/>
        <v>-255513548996000.69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-1064639787483.3362</v>
      </c>
      <c r="L4715" s="444">
        <f t="shared" ca="1" si="174"/>
        <v>-256578188783484.03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75"/>
        <v>-256578188783484.03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-1069075786597.8502</v>
      </c>
      <c r="L4716" s="444">
        <f t="shared" ca="1" si="174"/>
        <v>-257647264570081.88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75"/>
        <v>-257647264570081.88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-1073530269042.0079</v>
      </c>
      <c r="L4717" s="444">
        <f t="shared" ca="1" si="174"/>
        <v>-258720794839123.88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75"/>
        <v>-258720794839123.88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-1078003311829.6827</v>
      </c>
      <c r="L4718" s="444">
        <f t="shared" ca="1" si="174"/>
        <v>-259798798150953.56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75"/>
        <v>-259798798150953.56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-1082494992295.6398</v>
      </c>
      <c r="L4719" s="444">
        <f t="shared" ca="1" si="174"/>
        <v>-260881293143249.19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75"/>
        <v>-260881293143249.19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-1087005388096.8716</v>
      </c>
      <c r="L4720" s="444">
        <f t="shared" ca="1" si="174"/>
        <v>-261968298531346.06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75"/>
        <v>-261968298531346.06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-1091534577213.9419</v>
      </c>
      <c r="L4721" s="444">
        <f t="shared" ca="1" si="174"/>
        <v>-263059833108560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75"/>
        <v>-263059833108560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-1096082637952.3335</v>
      </c>
      <c r="L4722" s="444">
        <f t="shared" ca="1" si="174"/>
        <v>-264155915746512.34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75"/>
        <v>-264155915746512.34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-1100649648943.8015</v>
      </c>
      <c r="L4723" s="444">
        <f t="shared" ca="1" si="174"/>
        <v>-265256565395456.16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75"/>
        <v>-265256565395456.16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-1105235689147.7339</v>
      </c>
      <c r="L4724" s="444">
        <f t="shared" ca="1" si="174"/>
        <v>-266361801084603.88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75"/>
        <v>-266361801084603.88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-1109840837852.5161</v>
      </c>
      <c r="L4725" s="444">
        <f t="shared" ca="1" si="174"/>
        <v>-267471641922456.41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75"/>
        <v>-267471641922456.41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-1114465174676.9016</v>
      </c>
      <c r="L4726" s="444">
        <f t="shared" ca="1" si="174"/>
        <v>-268586107097133.31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75"/>
        <v>-268586107097133.31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-1119108779571.3887</v>
      </c>
      <c r="L4727" s="444">
        <f t="shared" ca="1" si="174"/>
        <v>-269705215876704.69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75"/>
        <v>-269705215876704.69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-1123771732819.6028</v>
      </c>
      <c r="L4728" s="444">
        <f t="shared" ca="1" si="174"/>
        <v>-270828987609524.28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75"/>
        <v>-270828987609524.28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-1128454115039.6846</v>
      </c>
      <c r="L4729" s="444">
        <f t="shared" ca="1" si="174"/>
        <v>-271957441724563.97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75"/>
        <v>-271957441724563.97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-1133156007185.6831</v>
      </c>
      <c r="L4730" s="444">
        <f t="shared" ca="1" si="174"/>
        <v>-273090597731749.66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75"/>
        <v>-273090597731749.66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-1137877490548.9568</v>
      </c>
      <c r="L4731" s="444">
        <f t="shared" ca="1" si="174"/>
        <v>-274228475222298.63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75"/>
        <v>-274228475222298.63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-1142618646759.5774</v>
      </c>
      <c r="L4732" s="444">
        <f t="shared" ca="1" si="174"/>
        <v>-275371093869058.19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75"/>
        <v>-275371093869058.19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-1147379557787.7424</v>
      </c>
      <c r="L4733" s="444">
        <f t="shared" ca="1" si="174"/>
        <v>-276518473426845.94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75"/>
        <v>-276518473426845.94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-1152160305945.1914</v>
      </c>
      <c r="L4734" s="444">
        <f t="shared" ca="1" si="174"/>
        <v>-277670633732791.13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75"/>
        <v>-277670633732791.13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-1156960973886.6296</v>
      </c>
      <c r="L4735" s="444">
        <f t="shared" ca="1" si="174"/>
        <v>-278827594706677.75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75"/>
        <v>-278827594706677.75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-1161781644611.1572</v>
      </c>
      <c r="L4736" s="444">
        <f t="shared" ca="1" si="174"/>
        <v>-279989376351288.91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75"/>
        <v>-279989376351288.91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-1166622401463.7039</v>
      </c>
      <c r="L4737" s="444">
        <f t="shared" ca="1" si="174"/>
        <v>-281155998752752.63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75"/>
        <v>-281155998752752.63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-1171483328136.4692</v>
      </c>
      <c r="L4738" s="444">
        <f t="shared" ca="1" si="174"/>
        <v>-282327482080889.13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75"/>
        <v>-282327482080889.13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-1176364508670.3713</v>
      </c>
      <c r="L4739" s="444">
        <f t="shared" ca="1" si="174"/>
        <v>-283503846589559.5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75"/>
        <v>-283503846589559.5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-1181266027456.4978</v>
      </c>
      <c r="L4740" s="444">
        <f t="shared" ca="1" si="174"/>
        <v>-284685112617016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75"/>
        <v>-284685112617016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-1186187969237.5667</v>
      </c>
      <c r="L4741" s="444">
        <f t="shared" ca="1" si="174"/>
        <v>-285871300586253.56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75"/>
        <v>-285871300586253.56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-1191130419109.3899</v>
      </c>
      <c r="L4742" s="444">
        <f t="shared" ca="1" si="174"/>
        <v>-287062431005362.94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75"/>
        <v>-287062431005362.94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-1196093462522.3455</v>
      </c>
      <c r="L4743" s="444">
        <f t="shared" ca="1" si="174"/>
        <v>-288258524467885.31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75"/>
        <v>-288258524467885.31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-1201077185282.8555</v>
      </c>
      <c r="L4744" s="444">
        <f t="shared" ca="1" si="174"/>
        <v>-289459601653168.19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75"/>
        <v>-289459601653168.19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-1206081673554.8674</v>
      </c>
      <c r="L4745" s="444">
        <f t="shared" ca="1" si="174"/>
        <v>-290665683326723.06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75"/>
        <v>-290665683326723.06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-1211107013861.3462</v>
      </c>
      <c r="L4746" s="444">
        <f t="shared" ca="1" si="174"/>
        <v>-291876790340584.44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75"/>
        <v>-291876790340584.44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-1216153293085.7686</v>
      </c>
      <c r="L4747" s="444">
        <f t="shared" ca="1" si="174"/>
        <v>-293092943633670.19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75"/>
        <v>-293092943633670.19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-1221220598473.6257</v>
      </c>
      <c r="L4748" s="444">
        <f t="shared" ca="1" si="174"/>
        <v>-294314164232143.81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75"/>
        <v>-294314164232143.81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-1226309017633.9326</v>
      </c>
      <c r="L4749" s="444">
        <f t="shared" ca="1" si="174"/>
        <v>-295540473249777.75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75"/>
        <v>-295540473249777.75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-1231418638540.7407</v>
      </c>
      <c r="L4750" s="444">
        <f t="shared" ca="1" si="174"/>
        <v>-296771891888318.5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75"/>
        <v>-296771891888318.5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-1236549549534.6604</v>
      </c>
      <c r="L4751" s="444">
        <f t="shared" ca="1" si="174"/>
        <v>-298008441437853.19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75"/>
        <v>-298008441437853.19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-1241701839324.3882</v>
      </c>
      <c r="L4752" s="444">
        <f t="shared" ca="1" si="174"/>
        <v>-299250143277177.56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75"/>
        <v>-299250143277177.56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-1246875596988.2397</v>
      </c>
      <c r="L4753" s="444">
        <f t="shared" ca="1" si="174"/>
        <v>-300497018874165.81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75"/>
        <v>-300497018874165.81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-1252070911975.6909</v>
      </c>
      <c r="L4754" s="444">
        <f t="shared" ca="1" si="174"/>
        <v>-301749089786141.5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75"/>
        <v>-301749089786141.5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-1257287874108.9229</v>
      </c>
      <c r="L4755" s="444">
        <f t="shared" ca="1" si="174"/>
        <v>-303006377660250.44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75"/>
        <v>-303006377660250.44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-1262526573584.3767</v>
      </c>
      <c r="L4756" s="444">
        <f t="shared" ca="1" si="174"/>
        <v>-304268904233834.81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75"/>
        <v>-304268904233834.81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-1267787100974.3118</v>
      </c>
      <c r="L4757" s="444">
        <f t="shared" ca="1" si="174"/>
        <v>-305536691334809.13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75"/>
        <v>-305536691334809.13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-1273069547228.3713</v>
      </c>
      <c r="L4758" s="444">
        <f t="shared" ca="1" si="174"/>
        <v>-306809760882037.5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75"/>
        <v>-306809760882037.5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-1278374003675.1563</v>
      </c>
      <c r="L4759" s="444">
        <f t="shared" ca="1" si="174"/>
        <v>-308088134885712.63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75"/>
        <v>-308088134885712.63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-1283700562023.8025</v>
      </c>
      <c r="L4760" s="444">
        <f t="shared" ca="1" si="174"/>
        <v>-309371835447736.44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75"/>
        <v>-309371835447736.44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-1289049314365.5684</v>
      </c>
      <c r="L4761" s="444">
        <f t="shared" ca="1" si="174"/>
        <v>-310660884762102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75"/>
        <v>-310660884762102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-1294420353175.425</v>
      </c>
      <c r="L4762" s="444">
        <f t="shared" ca="1" si="174"/>
        <v>-311955305115277.44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75"/>
        <v>-311955305115277.44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-1299813771313.656</v>
      </c>
      <c r="L4763" s="444">
        <f t="shared" ca="1" si="174"/>
        <v>-313255118886591.06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75"/>
        <v>-313255118886591.06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-1305229662027.4626</v>
      </c>
      <c r="L4764" s="444">
        <f t="shared" ca="1" si="174"/>
        <v>-314560348548618.5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75"/>
        <v>-314560348548618.5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-1310668118952.5771</v>
      </c>
      <c r="L4765" s="444">
        <f t="shared" ca="1" si="174"/>
        <v>-315871016667571.06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75"/>
        <v>-315871016667571.06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-1316129236114.8794</v>
      </c>
      <c r="L4766" s="444">
        <f t="shared" ca="1" si="174"/>
        <v>-317187145903685.94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75"/>
        <v>-317187145903685.94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-1321613107932.0247</v>
      </c>
      <c r="L4767" s="444">
        <f t="shared" ca="1" si="174"/>
        <v>-318508759011617.94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75"/>
        <v>-318508759011617.94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-1327119829215.0747</v>
      </c>
      <c r="L4768" s="444">
        <f t="shared" ca="1" si="174"/>
        <v>-319835878840833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75"/>
        <v>-319835878840833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-1332649495170.1375</v>
      </c>
      <c r="L4769" s="444">
        <f t="shared" ca="1" si="174"/>
        <v>-321168528336003.13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75"/>
        <v>-321168528336003.13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-1338202201400.0129</v>
      </c>
      <c r="L4770" s="444">
        <f t="shared" ca="1" si="174"/>
        <v>-322506730537403.13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75"/>
        <v>-322506730537403.13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-1343778043905.8464</v>
      </c>
      <c r="L4771" s="444">
        <f t="shared" ca="1" si="174"/>
        <v>-323850508581309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75"/>
        <v>-323850508581309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-1349377119088.7876</v>
      </c>
      <c r="L4772" s="444">
        <f t="shared" ca="1" si="174"/>
        <v>-325199885700397.81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75"/>
        <v>-325199885700397.81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-1354999523751.6575</v>
      </c>
      <c r="L4773" s="444">
        <f t="shared" ca="1" si="174"/>
        <v>-326554885224149.5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75"/>
        <v>-326554885224149.5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-1360645355100.6228</v>
      </c>
      <c r="L4774" s="444">
        <f t="shared" ca="1" si="174"/>
        <v>-327915530579250.13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75"/>
        <v>-327915530579250.13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-1366314710746.8755</v>
      </c>
      <c r="L4775" s="444">
        <f t="shared" ca="1" si="174"/>
        <v>-329281845289997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75"/>
        <v>-329281845289997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-1372007688708.3208</v>
      </c>
      <c r="L4776" s="444">
        <f t="shared" ca="1" si="174"/>
        <v>-330653852978705.31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75"/>
        <v>-330653852978705.31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-1377724387411.2722</v>
      </c>
      <c r="L4777" s="444">
        <f t="shared" ca="1" si="174"/>
        <v>-332031577366116.56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75"/>
        <v>-332031577366116.56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-1383464905692.1523</v>
      </c>
      <c r="L4778" s="444">
        <f t="shared" ca="1" si="174"/>
        <v>-333415042271808.69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75"/>
        <v>-333415042271808.69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-1389229342799.2029</v>
      </c>
      <c r="L4779" s="444">
        <f t="shared" ca="1" si="174"/>
        <v>-334804271614607.88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75"/>
        <v>-334804271614607.88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-1395017798394.1995</v>
      </c>
      <c r="L4780" s="444">
        <f t="shared" ca="1" si="174"/>
        <v>-336199289413002.06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75"/>
        <v>-336199289413002.06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-1400830372554.1753</v>
      </c>
      <c r="L4781" s="444">
        <f t="shared" ca="1" si="174"/>
        <v>-337600119785556.25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75"/>
        <v>-337600119785556.25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-1406667165773.1511</v>
      </c>
      <c r="L4782" s="444">
        <f t="shared" ca="1" si="174"/>
        <v>-339006786951329.38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75"/>
        <v>-339006786951329.38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-1412528278963.8723</v>
      </c>
      <c r="L4783" s="444">
        <f t="shared" ca="1" si="174"/>
        <v>-340419315230293.25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75"/>
        <v>-340419315230293.25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-1418413813459.5552</v>
      </c>
      <c r="L4784" s="444">
        <f t="shared" ca="1" si="174"/>
        <v>-341837729043752.81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75"/>
        <v>-341837729043752.81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-1424323871015.6367</v>
      </c>
      <c r="L4785" s="444">
        <f t="shared" ca="1" si="174"/>
        <v>-343262052914768.44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75"/>
        <v>-343262052914768.44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-1430258553811.5352</v>
      </c>
      <c r="L4786" s="444">
        <f t="shared" ca="1" si="174"/>
        <v>-344692311468580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75"/>
        <v>-344692311468580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-1436217964452.4167</v>
      </c>
      <c r="L4787" s="444">
        <f t="shared" ca="1" si="174"/>
        <v>-346128529433032.44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75"/>
        <v>-346128529433032.44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-1442202205970.9685</v>
      </c>
      <c r="L4788" s="444">
        <f t="shared" ca="1" si="174"/>
        <v>-347570731639003.38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75"/>
        <v>-347570731639003.38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-1448211381829.1807</v>
      </c>
      <c r="L4789" s="444">
        <f t="shared" ca="1" si="174"/>
        <v>-349018943020832.56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75"/>
        <v>-349018943020832.56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-1454245595920.1357</v>
      </c>
      <c r="L4790" s="444">
        <f t="shared" ca="1" si="174"/>
        <v>-350473188616752.69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75"/>
        <v>-350473188616752.69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-1460304952569.8027</v>
      </c>
      <c r="L4791" s="444">
        <f t="shared" ca="1" si="174"/>
        <v>-351933493569322.5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75"/>
        <v>-351933493569322.5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-1466389556538.8438</v>
      </c>
      <c r="L4792" s="444">
        <f t="shared" ca="1" si="174"/>
        <v>-353399883125861.38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75"/>
        <v>-353399883125861.38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-1472499513024.4224</v>
      </c>
      <c r="L4793" s="444">
        <f t="shared" ca="1" si="174"/>
        <v>-354872382638885.81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75"/>
        <v>-354872382638885.81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-1478634927662.0242</v>
      </c>
      <c r="L4794" s="444">
        <f t="shared" ca="1" si="174"/>
        <v>-356351017566547.81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75"/>
        <v>-356351017566547.81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-1484795906527.2825</v>
      </c>
      <c r="L4795" s="444">
        <f t="shared" ca="1" si="174"/>
        <v>-357835813473075.13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75"/>
        <v>-357835813473075.13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-1490982556137.813</v>
      </c>
      <c r="L4796" s="444">
        <f t="shared" ca="1" si="174"/>
        <v>-359326796029212.94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75"/>
        <v>-359326796029212.94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-1497194983455.054</v>
      </c>
      <c r="L4797" s="444">
        <f t="shared" ca="1" si="174"/>
        <v>-360823991012668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75"/>
        <v>-360823991012668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-1503433295886.1167</v>
      </c>
      <c r="L4798" s="444">
        <f t="shared" ca="1" si="174"/>
        <v>-362327424308554.13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75"/>
        <v>-362327424308554.13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-1509697601285.6421</v>
      </c>
      <c r="L4799" s="444">
        <f t="shared" ca="1" si="174"/>
        <v>-363837121909839.75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75"/>
        <v>-363837121909839.75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-1515988007957.6655</v>
      </c>
      <c r="L4800" s="444">
        <f t="shared" ca="1" si="174"/>
        <v>-365353109917797.44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75"/>
        <v>-365353109917797.44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-1522304624657.4893</v>
      </c>
      <c r="L4801" s="444">
        <f t="shared" ca="1" si="174"/>
        <v>-366875414542454.94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75"/>
        <v>-366875414542454.94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-1528647560593.5623</v>
      </c>
      <c r="L4802" s="444">
        <f t="shared" ca="1" si="174"/>
        <v>-368404062103048.5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75"/>
        <v>-368404062103048.5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-1535016925429.3687</v>
      </c>
      <c r="L4803" s="444">
        <f t="shared" ca="1" si="174"/>
        <v>-369939079028477.88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75"/>
        <v>-369939079028477.88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-1541412829285.3245</v>
      </c>
      <c r="L4804" s="444">
        <f t="shared" ca="1" si="174"/>
        <v>-371480491857763.19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75"/>
        <v>-371480491857763.19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-1547835382740.6799</v>
      </c>
      <c r="L4805" s="444">
        <f t="shared" ca="1" si="174"/>
        <v>-373028327240503.88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75"/>
        <v>-373028327240503.88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-1554284696835.4329</v>
      </c>
      <c r="L4806" s="444">
        <f t="shared" ca="1" si="174"/>
        <v>-374582611937339.31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75"/>
        <v>-374582611937339.31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-1560760883072.2471</v>
      </c>
      <c r="L4807" s="444">
        <f t="shared" ca="1" si="174"/>
        <v>-376143372820411.56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75"/>
        <v>-376143372820411.56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-1567264053418.3816</v>
      </c>
      <c r="L4808" s="444">
        <f t="shared" ca="1" si="174"/>
        <v>-377710636873829.94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75"/>
        <v>-377710636873829.94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-1573794320307.6248</v>
      </c>
      <c r="L4809" s="444">
        <f t="shared" ca="1" si="174"/>
        <v>-379284431194137.56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75"/>
        <v>-379284431194137.56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-1580351796642.2397</v>
      </c>
      <c r="L4810" s="444">
        <f t="shared" ca="1" si="174"/>
        <v>-380864782990779.81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75"/>
        <v>-380864782990779.81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-1586936595794.9158</v>
      </c>
      <c r="L4811" s="444">
        <f t="shared" ca="1" si="174"/>
        <v>-382451719586574.75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75"/>
        <v>-382451719586574.75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-1593548831610.728</v>
      </c>
      <c r="L4812" s="444">
        <f t="shared" ca="1" si="174"/>
        <v>-384045268418185.5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75"/>
        <v>-384045268418185.5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-1600188618409.1062</v>
      </c>
      <c r="L4813" s="444">
        <f t="shared" ca="1" si="174"/>
        <v>-385645457036594.63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75"/>
        <v>-385645457036594.63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-1606856070985.811</v>
      </c>
      <c r="L4814" s="444">
        <f t="shared" ca="1" si="174"/>
        <v>-387252313107580.44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75"/>
        <v>-387252313107580.44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-1613551304614.9185</v>
      </c>
      <c r="L4815" s="444">
        <f t="shared" ca="1" si="174"/>
        <v>-388865864412195.38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75"/>
        <v>-388865864412195.38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-1620274435050.814</v>
      </c>
      <c r="L4816" s="444">
        <f t="shared" ca="1" si="174"/>
        <v>-390486138847246.19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75"/>
        <v>-390486138847246.19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-1627025578530.1924</v>
      </c>
      <c r="L4817" s="444">
        <f t="shared" ca="1" si="174"/>
        <v>-392113164425776.38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75"/>
        <v>-392113164425776.38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-1633804851774.0681</v>
      </c>
      <c r="L4818" s="444">
        <f t="shared" ca="1" si="174"/>
        <v>-393746969277550.44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75"/>
        <v>-393746969277550.44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-1640612371989.7935</v>
      </c>
      <c r="L4819" s="444">
        <f t="shared" ca="1" si="174"/>
        <v>-395387581649540.25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75"/>
        <v>-395387581649540.25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-1647448256873.0845</v>
      </c>
      <c r="L4820" s="444">
        <f t="shared" ca="1" si="174"/>
        <v>-397035029906413.31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75"/>
        <v>-397035029906413.31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-1654312624610.0554</v>
      </c>
      <c r="L4821" s="444">
        <f t="shared" ca="1" si="174"/>
        <v>-398689342531023.38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75"/>
        <v>-398689342531023.38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-1661205593879.2642</v>
      </c>
      <c r="L4822" s="444">
        <f t="shared" ca="1" si="174"/>
        <v>-400350548124902.63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75"/>
        <v>-400350548124902.63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-1668127283853.761</v>
      </c>
      <c r="L4823" s="444">
        <f t="shared" ca="1" si="174"/>
        <v>-402018675408756.38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75"/>
        <v>-402018675408756.38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-1675077814203.1516</v>
      </c>
      <c r="L4824" s="444">
        <f t="shared" ca="1" si="174"/>
        <v>-403693753222959.5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75"/>
        <v>-403693753222959.5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-1682057305095.6646</v>
      </c>
      <c r="L4825" s="444">
        <f t="shared" ca="1" si="174"/>
        <v>-405375810528055.19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75"/>
        <v>-405375810528055.19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-1689065877200.23</v>
      </c>
      <c r="L4826" s="444">
        <f t="shared" ca="1" si="174"/>
        <v>-407064876405255.44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75"/>
        <v>-407064876405255.44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-1696103651688.5642</v>
      </c>
      <c r="L4827" s="444">
        <f t="shared" ca="1" si="174"/>
        <v>-408760980056944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75"/>
        <v>-408760980056944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-1703170750237.2666</v>
      </c>
      <c r="L4828" s="444">
        <f t="shared" ca="1" si="174"/>
        <v>-410464150807181.25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75"/>
        <v>-410464150807181.25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-1710267295029.9219</v>
      </c>
      <c r="L4829" s="444">
        <f t="shared" ca="1" si="174"/>
        <v>-412174418102211.19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75"/>
        <v>-412174418102211.19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-1717393408759.2134</v>
      </c>
      <c r="L4830" s="444">
        <f t="shared" ca="1" si="174"/>
        <v>-413891811510970.38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75"/>
        <v>-413891811510970.38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-1724549214629.0432</v>
      </c>
      <c r="L4831" s="444">
        <f t="shared" ca="1" si="174"/>
        <v>-415616360725599.44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75"/>
        <v>-415616360725599.44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-1731734836356.6643</v>
      </c>
      <c r="L4832" s="444">
        <f t="shared" ca="1" si="174"/>
        <v>-417348095561956.13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75"/>
        <v>-417348095561956.13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-1738950398174.8171</v>
      </c>
      <c r="L4833" s="444">
        <f t="shared" ca="1" si="174"/>
        <v>-419087045960130.94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75"/>
        <v>-419087045960130.94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-1746196024833.8789</v>
      </c>
      <c r="L4834" s="444">
        <f t="shared" ca="1" si="174"/>
        <v>-420833241984964.81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75"/>
        <v>-420833241984964.81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-1753471841604.02</v>
      </c>
      <c r="L4835" s="444">
        <f t="shared" ca="1" si="174"/>
        <v>-422586713826568.81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75"/>
        <v>-422586713826568.81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-1760777974277.3701</v>
      </c>
      <c r="L4836" s="444">
        <f t="shared" ca="1" si="174"/>
        <v>-424347491800846.19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75"/>
        <v>-424347491800846.19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-1768114549170.1924</v>
      </c>
      <c r="L4837" s="444">
        <f t="shared" ca="1" si="174"/>
        <v>-426115606350016.38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75"/>
        <v>-426115606350016.38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-1775481693125.0681</v>
      </c>
      <c r="L4838" s="444">
        <f t="shared" ca="1" si="174"/>
        <v>-427891088043141.44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75"/>
        <v>-427891088043141.44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-1782879533513.0894</v>
      </c>
      <c r="L4839" s="444">
        <f t="shared" ca="1" si="174"/>
        <v>-429673967576654.5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75"/>
        <v>-429673967576654.5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-1790308198236.0603</v>
      </c>
      <c r="L4840" s="444">
        <f t="shared" ca="1" si="174"/>
        <v>-431464275774890.56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75"/>
        <v>-431464275774890.56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-1797767815728.7107</v>
      </c>
      <c r="L4841" s="444">
        <f t="shared" ca="1" si="174"/>
        <v>-433262043590619.25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75"/>
        <v>-433262043590619.25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-1805258514960.9136</v>
      </c>
      <c r="L4842" s="444">
        <f t="shared" ca="1" si="174"/>
        <v>-435067302105580.19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75"/>
        <v>-435067302105580.19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-1812780425439.9175</v>
      </c>
      <c r="L4843" s="444">
        <f t="shared" ca="1" si="174"/>
        <v>-436880082531020.13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75"/>
        <v>-436880082531020.13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-1820333677212.5837</v>
      </c>
      <c r="L4844" s="444">
        <f t="shared" ca="1" si="174"/>
        <v>-438700416208232.69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75"/>
        <v>-438700416208232.69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-1827918400867.6365</v>
      </c>
      <c r="L4845" s="444">
        <f t="shared" ca="1" si="174"/>
        <v>-440528334609100.31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75"/>
        <v>-440528334609100.31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-1835534727537.918</v>
      </c>
      <c r="L4846" s="444">
        <f t="shared" ca="1" si="174"/>
        <v>-442363869336638.25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75"/>
        <v>-442363869336638.25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-1843182788902.6592</v>
      </c>
      <c r="L4847" s="444">
        <f t="shared" ca="1" si="174"/>
        <v>-444207052125540.94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75"/>
        <v>-444207052125540.94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-1850862717189.7539</v>
      </c>
      <c r="L4848" s="444">
        <f t="shared" ca="1" si="174"/>
        <v>-446057914842730.69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75"/>
        <v>-446057914842730.69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-1858574645178.0444</v>
      </c>
      <c r="L4849" s="444">
        <f t="shared" ca="1" si="174"/>
        <v>-447916489487908.75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75"/>
        <v>-447916489487908.75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-1866318706199.6199</v>
      </c>
      <c r="L4850" s="444">
        <f t="shared" ca="1" si="174"/>
        <v>-449782808194108.38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75"/>
        <v>-449782808194108.38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-1874095034142.1179</v>
      </c>
      <c r="L4851" s="444">
        <f t="shared" ca="1" si="174"/>
        <v>-451656903228250.5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75"/>
        <v>-451656903228250.5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-1881903763451.0437</v>
      </c>
      <c r="L4852" s="444">
        <f t="shared" ca="1" si="174"/>
        <v>-453538806991701.56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75"/>
        <v>-453538806991701.56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-1889745029132.0898</v>
      </c>
      <c r="L4853" s="444">
        <f t="shared" ref="L4853:L5107" ca="1" si="179">I4853-J4853+K4853</f>
        <v>-455428552020833.63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80">L4853</f>
        <v>-455428552020833.63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-1897618966753.4734</v>
      </c>
      <c r="L4854" s="444">
        <f t="shared" ca="1" si="179"/>
        <v>-457326170987587.13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80"/>
        <v>-457326170987587.13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-1905525712448.2795</v>
      </c>
      <c r="L4855" s="444">
        <f t="shared" ca="1" si="179"/>
        <v>-459231696700035.38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80"/>
        <v>-459231696700035.38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-1913465402916.8142</v>
      </c>
      <c r="L4856" s="444">
        <f t="shared" ca="1" si="179"/>
        <v>-461145162102952.19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80"/>
        <v>-461145162102952.19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-1921438175428.9675</v>
      </c>
      <c r="L4857" s="444">
        <f t="shared" ca="1" si="179"/>
        <v>-463066600278381.13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80"/>
        <v>-463066600278381.13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-1929444167826.5879</v>
      </c>
      <c r="L4858" s="444">
        <f t="shared" ca="1" si="179"/>
        <v>-464996044446207.69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80"/>
        <v>-464996044446207.69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-1937483518525.8652</v>
      </c>
      <c r="L4859" s="444">
        <f t="shared" ca="1" si="179"/>
        <v>-466933527964733.56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80"/>
        <v>-466933527964733.56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-1945556366519.7231</v>
      </c>
      <c r="L4860" s="444">
        <f t="shared" ca="1" si="179"/>
        <v>-468879084331253.31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80"/>
        <v>-468879084331253.31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-1953662851380.2219</v>
      </c>
      <c r="L4861" s="444">
        <f t="shared" ca="1" si="179"/>
        <v>-470832747182633.56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80"/>
        <v>-470832747182633.56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-1961803113260.9731</v>
      </c>
      <c r="L4862" s="444">
        <f t="shared" ca="1" si="179"/>
        <v>-472794550295894.56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80"/>
        <v>-472794550295894.56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-1969977292899.5605</v>
      </c>
      <c r="L4863" s="444">
        <f t="shared" ca="1" si="179"/>
        <v>-474764527588794.13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80"/>
        <v>-474764527588794.13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-1978185531619.9756</v>
      </c>
      <c r="L4864" s="444">
        <f t="shared" ca="1" si="179"/>
        <v>-476742713120414.13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80"/>
        <v>-476742713120414.13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-1986427971335.0586</v>
      </c>
      <c r="L4865" s="444">
        <f t="shared" ca="1" si="179"/>
        <v>-478729141091749.19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80"/>
        <v>-478729141091749.19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-1994704754548.9551</v>
      </c>
      <c r="L4866" s="444">
        <f t="shared" ca="1" si="179"/>
        <v>-480723845846298.13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80"/>
        <v>-480723845846298.13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-2003016024359.5757</v>
      </c>
      <c r="L4867" s="444">
        <f t="shared" ca="1" si="179"/>
        <v>-482726861870657.69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80"/>
        <v>-482726861870657.69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-2011361924461.0737</v>
      </c>
      <c r="L4868" s="444">
        <f t="shared" ca="1" si="179"/>
        <v>-484738223795118.75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80"/>
        <v>-484738223795118.75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-2019742599146.3281</v>
      </c>
      <c r="L4869" s="444">
        <f t="shared" ca="1" si="179"/>
        <v>-486757966394265.06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80"/>
        <v>-486757966394265.06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-2028158193309.4377</v>
      </c>
      <c r="L4870" s="444">
        <f t="shared" ca="1" si="179"/>
        <v>-488786124587574.5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80"/>
        <v>-488786124587574.5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-2036608852448.2271</v>
      </c>
      <c r="L4871" s="444">
        <f t="shared" ca="1" si="179"/>
        <v>-490822733440022.75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80"/>
        <v>-490822733440022.75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-2045094722666.7612</v>
      </c>
      <c r="L4872" s="444">
        <f t="shared" ca="1" si="179"/>
        <v>-492867828162689.5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80"/>
        <v>-492867828162689.5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-2053615950677.873</v>
      </c>
      <c r="L4873" s="444">
        <f t="shared" ca="1" si="179"/>
        <v>-494921444113367.38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80"/>
        <v>-494921444113367.38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-2062172683805.6973</v>
      </c>
      <c r="L4874" s="444">
        <f t="shared" ca="1" si="179"/>
        <v>-496983616797173.06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80"/>
        <v>-496983616797173.06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-2070765069988.2207</v>
      </c>
      <c r="L4875" s="444">
        <f t="shared" ca="1" si="179"/>
        <v>-499054381867161.31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80"/>
        <v>-499054381867161.31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-2079393257779.8389</v>
      </c>
      <c r="L4876" s="444">
        <f t="shared" ca="1" si="179"/>
        <v>-501133775124941.13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80"/>
        <v>-501133775124941.13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-2088057396353.9211</v>
      </c>
      <c r="L4877" s="444">
        <f t="shared" ca="1" si="179"/>
        <v>-503221832521295.06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80"/>
        <v>-503221832521295.06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-2096757635505.396</v>
      </c>
      <c r="L4878" s="444">
        <f t="shared" ca="1" si="179"/>
        <v>-505318590156800.44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80"/>
        <v>-505318590156800.44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-2105494125653.335</v>
      </c>
      <c r="L4879" s="444">
        <f t="shared" ca="1" si="179"/>
        <v>-507424084282453.75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80"/>
        <v>-507424084282453.75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-2114267017843.5574</v>
      </c>
      <c r="L4880" s="444">
        <f t="shared" ca="1" si="179"/>
        <v>-509538351300297.31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80"/>
        <v>-509538351300297.31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-2123076463751.2388</v>
      </c>
      <c r="L4881" s="444">
        <f t="shared" ca="1" si="179"/>
        <v>-511661427764048.56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80"/>
        <v>-511661427764048.56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-2131922615683.5356</v>
      </c>
      <c r="L4882" s="444">
        <f t="shared" ca="1" si="179"/>
        <v>-513793350379732.13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80"/>
        <v>-513793350379732.13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-2140805626582.2168</v>
      </c>
      <c r="L4883" s="444">
        <f t="shared" ca="1" si="179"/>
        <v>-515934156006314.31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80"/>
        <v>-515934156006314.31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-2149725650026.3093</v>
      </c>
      <c r="L4884" s="444">
        <f t="shared" ca="1" si="179"/>
        <v>-518083881656340.63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80"/>
        <v>-518083881656340.63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-2158682840234.7527</v>
      </c>
      <c r="L4885" s="444">
        <f t="shared" ca="1" si="179"/>
        <v>-520242564496575.38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80"/>
        <v>-520242564496575.38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-2167677352069.0637</v>
      </c>
      <c r="L4886" s="444">
        <f t="shared" ca="1" si="179"/>
        <v>-522410241848644.44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80"/>
        <v>-522410241848644.44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-2176709341036.0183</v>
      </c>
      <c r="L4887" s="444">
        <f t="shared" ca="1" si="179"/>
        <v>-524586951189680.44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80"/>
        <v>-524586951189680.44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-2185778963290.3354</v>
      </c>
      <c r="L4888" s="444">
        <f t="shared" ca="1" si="179"/>
        <v>-526772730152970.75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80"/>
        <v>-526772730152970.75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-2194886375637.3779</v>
      </c>
      <c r="L4889" s="444">
        <f t="shared" ca="1" si="179"/>
        <v>-528967616528608.13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80"/>
        <v>-528967616528608.13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-2204031735535.8672</v>
      </c>
      <c r="L4890" s="444">
        <f t="shared" ca="1" si="179"/>
        <v>-531171648264144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80"/>
        <v>-531171648264144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-2213215201100.6001</v>
      </c>
      <c r="L4891" s="444">
        <f t="shared" ca="1" si="179"/>
        <v>-533384863465244.63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80"/>
        <v>-533384863465244.63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-2222436931105.186</v>
      </c>
      <c r="L4892" s="444">
        <f t="shared" ca="1" si="179"/>
        <v>-535607300396349.81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80"/>
        <v>-535607300396349.81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-2231697084984.791</v>
      </c>
      <c r="L4893" s="444">
        <f t="shared" ca="1" si="179"/>
        <v>-537838997481334.63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80"/>
        <v>-537838997481334.63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-2240995822838.8945</v>
      </c>
      <c r="L4894" s="444">
        <f t="shared" ca="1" si="179"/>
        <v>-540079993304173.5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80"/>
        <v>-540079993304173.5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-2250333305434.0562</v>
      </c>
      <c r="L4895" s="444">
        <f t="shared" ca="1" si="179"/>
        <v>-542330326609607.56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80"/>
        <v>-542330326609607.56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-2259709694206.6982</v>
      </c>
      <c r="L4896" s="444">
        <f t="shared" ca="1" si="179"/>
        <v>-544590036303814.25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80"/>
        <v>-544590036303814.25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-2269125151265.8926</v>
      </c>
      <c r="L4897" s="444">
        <f t="shared" ca="1" si="179"/>
        <v>-546859161455080.13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80"/>
        <v>-546859161455080.13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-2278579839396.167</v>
      </c>
      <c r="L4898" s="444">
        <f t="shared" ca="1" si="179"/>
        <v>-549137741294476.31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80"/>
        <v>-549137741294476.31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-2288073922060.3184</v>
      </c>
      <c r="L4899" s="444">
        <f t="shared" ca="1" si="179"/>
        <v>-551425815216536.63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80"/>
        <v>-551425815216536.63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-2297607563402.2358</v>
      </c>
      <c r="L4900" s="444">
        <f t="shared" ca="1" si="179"/>
        <v>-553723422779938.88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80"/>
        <v>-553723422779938.88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-2307180928249.7451</v>
      </c>
      <c r="L4901" s="444">
        <f t="shared" ca="1" si="179"/>
        <v>-556030603708188.63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80"/>
        <v>-556030603708188.63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-2316794182117.4526</v>
      </c>
      <c r="L4902" s="444">
        <f t="shared" ca="1" si="179"/>
        <v>-558347397890306.06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80"/>
        <v>-558347397890306.06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-2326447491209.6084</v>
      </c>
      <c r="L4903" s="444">
        <f t="shared" ca="1" si="179"/>
        <v>-560673845381515.69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80"/>
        <v>-560673845381515.69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-2336141022422.9819</v>
      </c>
      <c r="L4904" s="444">
        <f t="shared" ca="1" si="179"/>
        <v>-563009986403938.63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80"/>
        <v>-563009986403938.63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-2345874943349.7441</v>
      </c>
      <c r="L4905" s="444">
        <f t="shared" ca="1" si="179"/>
        <v>-565355861347288.38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80"/>
        <v>-565355861347288.38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-2355649422280.3682</v>
      </c>
      <c r="L4906" s="444">
        <f t="shared" ca="1" si="179"/>
        <v>-567711510769568.75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80"/>
        <v>-567711510769568.75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-2365464628206.5366</v>
      </c>
      <c r="L4907" s="444">
        <f t="shared" ca="1" si="179"/>
        <v>-570076975397775.25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80"/>
        <v>-570076975397775.25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-2375320730824.0635</v>
      </c>
      <c r="L4908" s="444">
        <f t="shared" ca="1" si="179"/>
        <v>-572452296128599.38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80"/>
        <v>-572452296128599.38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-2385217900535.8306</v>
      </c>
      <c r="L4909" s="444">
        <f t="shared" ca="1" si="179"/>
        <v>-574837514029135.25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80"/>
        <v>-574837514029135.25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-2395156308454.73</v>
      </c>
      <c r="L4910" s="444">
        <f t="shared" ca="1" si="179"/>
        <v>-577232670337590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80"/>
        <v>-577232670337590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-2405136126406.625</v>
      </c>
      <c r="L4911" s="444">
        <f t="shared" ca="1" si="179"/>
        <v>-579637806463996.63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80"/>
        <v>-579637806463996.63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-2415157526933.3193</v>
      </c>
      <c r="L4912" s="444">
        <f t="shared" ca="1" si="179"/>
        <v>-582052963990930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80"/>
        <v>-582052963990930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-2425220683295.5415</v>
      </c>
      <c r="L4913" s="444">
        <f t="shared" ca="1" si="179"/>
        <v>-584478184674225.5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80"/>
        <v>-584478184674225.5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-2435325769475.9395</v>
      </c>
      <c r="L4914" s="444">
        <f t="shared" ca="1" si="179"/>
        <v>-586913510443701.5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80"/>
        <v>-586913510443701.5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-2445472960182.0894</v>
      </c>
      <c r="L4915" s="444">
        <f t="shared" ca="1" si="179"/>
        <v>-589358983403883.63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80"/>
        <v>-589358983403883.63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-2455662430849.5151</v>
      </c>
      <c r="L4916" s="444">
        <f t="shared" ca="1" si="179"/>
        <v>-591814645834733.13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80"/>
        <v>-591814645834733.13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-2465894357644.7212</v>
      </c>
      <c r="L4917" s="444">
        <f t="shared" ca="1" si="179"/>
        <v>-594280540192377.88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80"/>
        <v>-594280540192377.88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-2476168917468.2412</v>
      </c>
      <c r="L4918" s="444">
        <f t="shared" ca="1" si="179"/>
        <v>-596756709109846.13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80"/>
        <v>-596756709109846.13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-2486486287957.6924</v>
      </c>
      <c r="L4919" s="444">
        <f t="shared" ca="1" si="179"/>
        <v>-599243195397803.88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80"/>
        <v>-599243195397803.88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-2496846647490.8496</v>
      </c>
      <c r="L4920" s="444">
        <f t="shared" ca="1" si="179"/>
        <v>-601740042045294.75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80"/>
        <v>-601740042045294.75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-2507250175188.728</v>
      </c>
      <c r="L4921" s="444">
        <f t="shared" ca="1" si="179"/>
        <v>-604247292220483.5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80"/>
        <v>-604247292220483.5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-2517697050918.6812</v>
      </c>
      <c r="L4922" s="444">
        <f t="shared" ca="1" si="179"/>
        <v>-606764989271402.13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80"/>
        <v>-606764989271402.13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-2528187455297.5088</v>
      </c>
      <c r="L4923" s="444">
        <f t="shared" ca="1" si="179"/>
        <v>-609293176726699.63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80"/>
        <v>-609293176726699.63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-2538721569694.5815</v>
      </c>
      <c r="L4924" s="444">
        <f t="shared" ca="1" si="179"/>
        <v>-611831898296394.25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80"/>
        <v>-611831898296394.25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-2549299576234.9761</v>
      </c>
      <c r="L4925" s="444">
        <f t="shared" ca="1" si="179"/>
        <v>-614381197872629.25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80"/>
        <v>-614381197872629.25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-2559921657802.6221</v>
      </c>
      <c r="L4926" s="444">
        <f t="shared" ca="1" si="179"/>
        <v>-616941119530431.88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80"/>
        <v>-616941119530431.88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-2570587998043.4663</v>
      </c>
      <c r="L4927" s="444">
        <f t="shared" ca="1" si="179"/>
        <v>-619511707528475.38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80"/>
        <v>-619511707528475.38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-2581298781368.6475</v>
      </c>
      <c r="L4928" s="444">
        <f t="shared" ca="1" si="179"/>
        <v>-622093006309844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80"/>
        <v>-622093006309844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-2592054192957.6831</v>
      </c>
      <c r="L4929" s="444">
        <f t="shared" ca="1" si="179"/>
        <v>-624685060502801.63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80"/>
        <v>-624685060502801.63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-2602854418761.6733</v>
      </c>
      <c r="L4930" s="444">
        <f t="shared" ca="1" si="179"/>
        <v>-627287914921563.25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80"/>
        <v>-627287914921563.25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-2613699645506.5137</v>
      </c>
      <c r="L4931" s="444">
        <f t="shared" ca="1" si="179"/>
        <v>-629901614567069.75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80"/>
        <v>-629901614567069.75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-2624590060696.124</v>
      </c>
      <c r="L4932" s="444">
        <f t="shared" ca="1" si="179"/>
        <v>-632526204627765.88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80"/>
        <v>-632526204627765.88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-2635525852615.6909</v>
      </c>
      <c r="L4933" s="444">
        <f t="shared" ca="1" si="179"/>
        <v>-635161730480381.63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80"/>
        <v>-635161730480381.63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-2646507210334.9233</v>
      </c>
      <c r="L4934" s="444">
        <f t="shared" ca="1" si="179"/>
        <v>-637808237690716.5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80"/>
        <v>-637808237690716.5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-2657534323711.3188</v>
      </c>
      <c r="L4935" s="444">
        <f t="shared" ca="1" si="179"/>
        <v>-640465772014427.88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80"/>
        <v>-640465772014427.88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-2668607383393.4492</v>
      </c>
      <c r="L4936" s="444">
        <f t="shared" ca="1" si="179"/>
        <v>-643134379397821.38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80"/>
        <v>-643134379397821.38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-2679726580824.2559</v>
      </c>
      <c r="L4937" s="444">
        <f t="shared" ca="1" si="179"/>
        <v>-645814105978645.63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80"/>
        <v>-645814105978645.63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-2690892108244.3569</v>
      </c>
      <c r="L4938" s="444">
        <f t="shared" ca="1" si="179"/>
        <v>-648504998086890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80"/>
        <v>-648504998086890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-2702104158695.375</v>
      </c>
      <c r="L4939" s="444">
        <f t="shared" ca="1" si="179"/>
        <v>-651207102245585.38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80"/>
        <v>-651207102245585.38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-2713362926023.2725</v>
      </c>
      <c r="L4940" s="444">
        <f t="shared" ca="1" si="179"/>
        <v>-653920465171608.63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80"/>
        <v>-653920465171608.63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-2724668604881.7026</v>
      </c>
      <c r="L4941" s="444">
        <f t="shared" ca="1" si="179"/>
        <v>-656645133776490.38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80"/>
        <v>-656645133776490.38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-2736021390735.3765</v>
      </c>
      <c r="L4942" s="444">
        <f t="shared" ca="1" si="179"/>
        <v>-659381155167225.75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80"/>
        <v>-659381155167225.75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-2747421479863.4404</v>
      </c>
      <c r="L4943" s="444">
        <f t="shared" ca="1" si="179"/>
        <v>-662128576647089.25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80"/>
        <v>-662128576647089.25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-2758869069362.8721</v>
      </c>
      <c r="L4944" s="444">
        <f t="shared" ca="1" si="179"/>
        <v>-664887445716452.13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80"/>
        <v>-664887445716452.13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-2770364357151.8838</v>
      </c>
      <c r="L4945" s="444">
        <f t="shared" ca="1" si="179"/>
        <v>-667657810073604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80"/>
        <v>-667657810073604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-2781907541973.3501</v>
      </c>
      <c r="L4946" s="444">
        <f t="shared" ca="1" si="179"/>
        <v>-670439717615577.38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80"/>
        <v>-670439717615577.38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-2793498823398.2393</v>
      </c>
      <c r="L4947" s="444">
        <f t="shared" ca="1" si="179"/>
        <v>-673233216438975.63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80"/>
        <v>-673233216438975.63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-2805138401829.0649</v>
      </c>
      <c r="L4948" s="444">
        <f t="shared" ca="1" si="179"/>
        <v>-676038354840804.75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80"/>
        <v>-676038354840804.75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-2816826478503.353</v>
      </c>
      <c r="L4949" s="444">
        <f t="shared" ca="1" si="179"/>
        <v>-678855181319308.13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80"/>
        <v>-678855181319308.13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-2828563255497.1172</v>
      </c>
      <c r="L4950" s="444">
        <f t="shared" ca="1" si="179"/>
        <v>-681683744574805.25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80"/>
        <v>-681683744574805.25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-2840348935728.355</v>
      </c>
      <c r="L4951" s="444">
        <f t="shared" ca="1" si="179"/>
        <v>-684524093510533.63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80"/>
        <v>-684524093510533.63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-2852183722960.5566</v>
      </c>
      <c r="L4952" s="444">
        <f t="shared" ca="1" si="179"/>
        <v>-687376277233494.13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80"/>
        <v>-687376277233494.13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-2864067821806.2256</v>
      </c>
      <c r="L4953" s="444">
        <f t="shared" ca="1" si="179"/>
        <v>-690240345055300.38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80"/>
        <v>-690240345055300.38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-2876001437730.418</v>
      </c>
      <c r="L4954" s="444">
        <f t="shared" ca="1" si="179"/>
        <v>-693116346493030.75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80"/>
        <v>-693116346493030.75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-2887984777054.2949</v>
      </c>
      <c r="L4955" s="444">
        <f t="shared" ca="1" si="179"/>
        <v>-696004331270085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80"/>
        <v>-696004331270085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-2900018046958.6875</v>
      </c>
      <c r="L4956" s="444">
        <f t="shared" ca="1" si="179"/>
        <v>-698904349317043.75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80"/>
        <v>-698904349317043.75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-2912101455487.6821</v>
      </c>
      <c r="L4957" s="444">
        <f t="shared" ca="1" si="179"/>
        <v>-701816450772531.38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80"/>
        <v>-701816450772531.38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-2924235211552.2139</v>
      </c>
      <c r="L4958" s="444">
        <f t="shared" ca="1" si="179"/>
        <v>-704740685984083.63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80"/>
        <v>-704740685984083.63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-2936419524933.6816</v>
      </c>
      <c r="L4959" s="444">
        <f t="shared" ca="1" si="179"/>
        <v>-707677105509017.25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80"/>
        <v>-707677105509017.25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-2948654606287.5718</v>
      </c>
      <c r="L4960" s="444">
        <f t="shared" ca="1" si="179"/>
        <v>-710625760115304.88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80"/>
        <v>-710625760115304.88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-2960940667147.1035</v>
      </c>
      <c r="L4961" s="444">
        <f t="shared" ca="1" si="179"/>
        <v>-713586700782452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80"/>
        <v>-713586700782452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-2973277919926.8833</v>
      </c>
      <c r="L4962" s="444">
        <f t="shared" ca="1" si="179"/>
        <v>-716559978702378.88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80"/>
        <v>-716559978702378.88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-2985666577926.5786</v>
      </c>
      <c r="L4963" s="444">
        <f t="shared" ca="1" si="179"/>
        <v>-719545645280305.5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80"/>
        <v>-719545645280305.5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-2998106855334.6064</v>
      </c>
      <c r="L4964" s="444">
        <f t="shared" ca="1" si="179"/>
        <v>-722543752135640.13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80"/>
        <v>-722543752135640.13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-3010598967231.834</v>
      </c>
      <c r="L4965" s="444">
        <f t="shared" ca="1" si="179"/>
        <v>-725554351102872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80"/>
        <v>-725554351102872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-3023143129595.2998</v>
      </c>
      <c r="L4966" s="444">
        <f t="shared" ca="1" si="179"/>
        <v>-728577494232467.25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80"/>
        <v>-728577494232467.25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-3035739559301.9468</v>
      </c>
      <c r="L4967" s="444">
        <f t="shared" ca="1" si="179"/>
        <v>-731613233791769.25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80"/>
        <v>-731613233791769.25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-3048388474132.3721</v>
      </c>
      <c r="L4968" s="444">
        <f t="shared" ca="1" si="179"/>
        <v>-734661622265901.63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80"/>
        <v>-734661622265901.63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-3061090092774.5898</v>
      </c>
      <c r="L4969" s="444">
        <f t="shared" ca="1" si="179"/>
        <v>-737722712358676.25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80"/>
        <v>-737722712358676.25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-3073844634827.8179</v>
      </c>
      <c r="L4970" s="444">
        <f t="shared" ca="1" si="179"/>
        <v>-740796556993504.13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80"/>
        <v>-740796556993504.13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-3086652320806.2671</v>
      </c>
      <c r="L4971" s="444">
        <f t="shared" ca="1" si="179"/>
        <v>-743883209314310.38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80"/>
        <v>-743883209314310.38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-3099513372142.96</v>
      </c>
      <c r="L4972" s="444">
        <f t="shared" ca="1" si="179"/>
        <v>-746982722686453.38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80"/>
        <v>-746982722686453.38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-3112428011193.5557</v>
      </c>
      <c r="L4973" s="444">
        <f t="shared" ca="1" si="179"/>
        <v>-750095150697646.88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80"/>
        <v>-750095150697646.88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-3125396461240.1953</v>
      </c>
      <c r="L4974" s="444">
        <f t="shared" ca="1" si="179"/>
        <v>-753220547158887.13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80"/>
        <v>-753220547158887.13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-3138418946495.3628</v>
      </c>
      <c r="L4975" s="444">
        <f t="shared" ca="1" si="179"/>
        <v>-756358966105382.5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80"/>
        <v>-756358966105382.5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-3151495692105.7603</v>
      </c>
      <c r="L4976" s="444">
        <f t="shared" ca="1" si="179"/>
        <v>-759510461797488.25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80"/>
        <v>-759510461797488.25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-3164626924156.2012</v>
      </c>
      <c r="L4977" s="444">
        <f t="shared" ca="1" si="179"/>
        <v>-762675088721644.5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80"/>
        <v>-762675088721644.5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-3177812869673.5186</v>
      </c>
      <c r="L4978" s="444">
        <f t="shared" ca="1" si="179"/>
        <v>-765852901591318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80"/>
        <v>-765852901591318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-3191053756630.4917</v>
      </c>
      <c r="L4979" s="444">
        <f t="shared" ca="1" si="179"/>
        <v>-769043955347948.5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80"/>
        <v>-769043955347948.5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-3204349813949.7852</v>
      </c>
      <c r="L4980" s="444">
        <f t="shared" ca="1" si="179"/>
        <v>-772248305161898.25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80"/>
        <v>-772248305161898.25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-3217701271507.9092</v>
      </c>
      <c r="L4981" s="444">
        <f t="shared" ca="1" si="179"/>
        <v>-775466006433406.13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80"/>
        <v>-775466006433406.13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-3231108360139.1924</v>
      </c>
      <c r="L4982" s="444">
        <f t="shared" ca="1" si="179"/>
        <v>-778697114793545.38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80"/>
        <v>-778697114793545.38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-3244571311639.7725</v>
      </c>
      <c r="L4983" s="444">
        <f t="shared" ca="1" si="179"/>
        <v>-781941686105185.13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80"/>
        <v>-781941686105185.13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-3258090358771.6045</v>
      </c>
      <c r="L4984" s="444">
        <f t="shared" ca="1" si="179"/>
        <v>-785199776463956.75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80"/>
        <v>-785199776463956.75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-3271665735266.4863</v>
      </c>
      <c r="L4985" s="444">
        <f t="shared" ca="1" si="179"/>
        <v>-788471442199223.25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80"/>
        <v>-788471442199223.25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-3285297675830.0967</v>
      </c>
      <c r="L4986" s="444">
        <f t="shared" ca="1" si="179"/>
        <v>-791756739875053.38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80"/>
        <v>-791756739875053.38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-3298986416146.0557</v>
      </c>
      <c r="L4987" s="444">
        <f t="shared" ca="1" si="179"/>
        <v>-795055726291199.38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80"/>
        <v>-795055726291199.38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-3312732192879.9976</v>
      </c>
      <c r="L4988" s="444">
        <f t="shared" ca="1" si="179"/>
        <v>-798368458484079.38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80"/>
        <v>-798368458484079.38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-3326535243683.6641</v>
      </c>
      <c r="L4989" s="444">
        <f t="shared" ca="1" si="179"/>
        <v>-801694993727763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80"/>
        <v>-801694993727763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-3340395807199.0127</v>
      </c>
      <c r="L4990" s="444">
        <f t="shared" ca="1" si="179"/>
        <v>-805035389534962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80"/>
        <v>-805035389534962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-3354314123062.3418</v>
      </c>
      <c r="L4991" s="444">
        <f t="shared" ca="1" si="179"/>
        <v>-808389703658024.38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80"/>
        <v>-808389703658024.38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-3368290431908.4351</v>
      </c>
      <c r="L4992" s="444">
        <f t="shared" ca="1" si="179"/>
        <v>-811757994089932.75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80"/>
        <v>-811757994089932.75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-3382324975374.7197</v>
      </c>
      <c r="L4993" s="444">
        <f t="shared" ca="1" si="179"/>
        <v>-815140319065307.5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80"/>
        <v>-815140319065307.5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-3396417996105.4478</v>
      </c>
      <c r="L4994" s="444">
        <f t="shared" ca="1" si="179"/>
        <v>-818536737061413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80"/>
        <v>-818536737061413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-3410569737755.8877</v>
      </c>
      <c r="L4995" s="444">
        <f t="shared" ca="1" si="179"/>
        <v>-821947306799168.88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80"/>
        <v>-821947306799168.88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-3424780444996.5371</v>
      </c>
      <c r="L4996" s="444">
        <f t="shared" ca="1" si="179"/>
        <v>-825372087244165.38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80"/>
        <v>-825372087244165.38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-3439050363517.3555</v>
      </c>
      <c r="L4997" s="444">
        <f t="shared" ca="1" si="179"/>
        <v>-828811137607682.75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80"/>
        <v>-828811137607682.75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-3453379740032.0112</v>
      </c>
      <c r="L4998" s="444">
        <f t="shared" ca="1" si="179"/>
        <v>-832264517347714.75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80"/>
        <v>-832264517347714.75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-3467768822282.1445</v>
      </c>
      <c r="L4999" s="444">
        <f t="shared" ca="1" si="179"/>
        <v>-835732286169996.88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80"/>
        <v>-835732286169996.88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-3482217859041.6538</v>
      </c>
      <c r="L5000" s="444">
        <f t="shared" ca="1" si="179"/>
        <v>-839214504029038.5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80"/>
        <v>-839214504029038.5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-3496727100120.9937</v>
      </c>
      <c r="L5001" s="444">
        <f t="shared" ca="1" si="179"/>
        <v>-842711231129159.5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80"/>
        <v>-842711231129159.5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-3511296796371.498</v>
      </c>
      <c r="L5002" s="444">
        <f t="shared" ca="1" si="179"/>
        <v>-846222527925531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80"/>
        <v>-846222527925531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-3525927199689.7124</v>
      </c>
      <c r="L5003" s="444">
        <f t="shared" ca="1" si="179"/>
        <v>-849748455125220.75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80"/>
        <v>-849748455125220.75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-3540618563021.7529</v>
      </c>
      <c r="L5004" s="444">
        <f t="shared" ca="1" si="179"/>
        <v>-853289073688242.5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80"/>
        <v>-853289073688242.5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-3555371140367.6772</v>
      </c>
      <c r="L5005" s="444">
        <f t="shared" ca="1" si="179"/>
        <v>-856844444828610.13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80"/>
        <v>-856844444828610.13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-3570185186785.8755</v>
      </c>
      <c r="L5006" s="444">
        <f t="shared" ca="1" si="179"/>
        <v>-860414630015396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80"/>
        <v>-860414630015396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-3585060958397.4834</v>
      </c>
      <c r="L5007" s="444">
        <f t="shared" ca="1" si="179"/>
        <v>-863999690973793.5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80"/>
        <v>-863999690973793.5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-3599998712390.8062</v>
      </c>
      <c r="L5008" s="444">
        <f t="shared" ca="1" si="179"/>
        <v>-867599689686184.25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80"/>
        <v>-867599689686184.25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-3614998707025.7676</v>
      </c>
      <c r="L5009" s="444">
        <f t="shared" ca="1" si="179"/>
        <v>-871214688393210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80"/>
        <v>-871214688393210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-3630061201638.375</v>
      </c>
      <c r="L5010" s="444">
        <f t="shared" ca="1" si="179"/>
        <v>-874844749594848.38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80"/>
        <v>-874844749594848.38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-3645186456645.2017</v>
      </c>
      <c r="L5011" s="444">
        <f t="shared" ca="1" si="179"/>
        <v>-878489936051493.63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80"/>
        <v>-878489936051493.63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-3660374733547.8906</v>
      </c>
      <c r="L5012" s="444">
        <f t="shared" ca="1" si="179"/>
        <v>-882150310785041.5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80"/>
        <v>-882150310785041.5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-3675626294937.6733</v>
      </c>
      <c r="L5013" s="444">
        <f t="shared" ca="1" si="179"/>
        <v>-885825937079979.13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80"/>
        <v>-885825937079979.13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-3690941404499.9136</v>
      </c>
      <c r="L5014" s="444">
        <f t="shared" ca="1" si="179"/>
        <v>-889516878484479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80"/>
        <v>-889516878484479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-3706320327018.6626</v>
      </c>
      <c r="L5015" s="444">
        <f t="shared" ca="1" si="179"/>
        <v>-893223198811497.63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80"/>
        <v>-893223198811497.63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-3721763328381.2402</v>
      </c>
      <c r="L5016" s="444">
        <f t="shared" ca="1" si="179"/>
        <v>-896944962139878.88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80"/>
        <v>-896944962139878.88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-3737270675582.8286</v>
      </c>
      <c r="L5017" s="444">
        <f t="shared" ca="1" si="179"/>
        <v>-900682232815461.75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80"/>
        <v>-900682232815461.75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-3752842636731.0903</v>
      </c>
      <c r="L5018" s="444">
        <f t="shared" ca="1" si="179"/>
        <v>-904435075452192.88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80"/>
        <v>-904435075452192.88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-3768479481050.8037</v>
      </c>
      <c r="L5019" s="444">
        <f t="shared" ca="1" si="179"/>
        <v>-908203554933243.63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80"/>
        <v>-908203554933243.63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-3784181478888.5156</v>
      </c>
      <c r="L5020" s="444">
        <f t="shared" ca="1" si="179"/>
        <v>-911987736412132.13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80"/>
        <v>-911987736412132.13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-3799948901717.2173</v>
      </c>
      <c r="L5021" s="444">
        <f t="shared" ca="1" si="179"/>
        <v>-915787685313849.38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80"/>
        <v>-915787685313849.38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-3815782022141.0396</v>
      </c>
      <c r="L5022" s="444">
        <f t="shared" ca="1" si="179"/>
        <v>-919603467335990.38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80"/>
        <v>-919603467335990.38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-3831681113899.9595</v>
      </c>
      <c r="L5023" s="444">
        <f t="shared" ca="1" si="179"/>
        <v>-923435148449890.38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80"/>
        <v>-923435148449890.38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-3847646451874.543</v>
      </c>
      <c r="L5024" s="444">
        <f t="shared" ca="1" si="179"/>
        <v>-927282794901764.88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80"/>
        <v>-927282794901764.88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-3863678312090.687</v>
      </c>
      <c r="L5025" s="444">
        <f t="shared" ca="1" si="179"/>
        <v>-931146473213855.5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80"/>
        <v>-931146473213855.5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-3879776971724.3979</v>
      </c>
      <c r="L5026" s="444">
        <f t="shared" ca="1" si="179"/>
        <v>-935026250185579.88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80"/>
        <v>-935026250185579.88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-3895942709106.582</v>
      </c>
      <c r="L5027" s="444">
        <f t="shared" ca="1" si="179"/>
        <v>-938922192894686.5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80"/>
        <v>-938922192894686.5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-3912175803727.8604</v>
      </c>
      <c r="L5028" s="444">
        <f t="shared" ca="1" si="179"/>
        <v>-942834368698414.38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80"/>
        <v>-942834368698414.38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-3928476536243.3931</v>
      </c>
      <c r="L5029" s="444">
        <f t="shared" ca="1" si="179"/>
        <v>-946762845234657.75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80"/>
        <v>-946762845234657.75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-3944845188477.7407</v>
      </c>
      <c r="L5030" s="444">
        <f t="shared" ca="1" si="179"/>
        <v>-950707690423135.5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80"/>
        <v>-950707690423135.5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-3961282043429.731</v>
      </c>
      <c r="L5031" s="444">
        <f t="shared" ca="1" si="179"/>
        <v>-954668972466565.25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80"/>
        <v>-954668972466565.25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-3977787385277.355</v>
      </c>
      <c r="L5032" s="444">
        <f t="shared" ca="1" si="179"/>
        <v>-958646759851842.63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80"/>
        <v>-958646759851842.63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-3994361499382.6772</v>
      </c>
      <c r="L5033" s="444">
        <f t="shared" ca="1" si="179"/>
        <v>-962641121351225.25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80"/>
        <v>-962641121351225.25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-4011004672296.7715</v>
      </c>
      <c r="L5034" s="444">
        <f t="shared" ca="1" si="179"/>
        <v>-966652126023522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80"/>
        <v>-966652126023522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-4027717191764.6753</v>
      </c>
      <c r="L5035" s="444">
        <f t="shared" ca="1" si="179"/>
        <v>-970679843215286.63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80"/>
        <v>-970679843215286.63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-4044499346730.3608</v>
      </c>
      <c r="L5036" s="444">
        <f t="shared" ca="1" si="179"/>
        <v>-974724342562017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80"/>
        <v>-974724342562017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-4061351427341.7373</v>
      </c>
      <c r="L5037" s="444">
        <f t="shared" ca="1" si="179"/>
        <v>-978785693989358.75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80"/>
        <v>-978785693989358.75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-4078273724955.6606</v>
      </c>
      <c r="L5038" s="444">
        <f t="shared" ca="1" si="179"/>
        <v>-982863967714314.38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80"/>
        <v>-982863967714314.38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-4095266532142.9766</v>
      </c>
      <c r="L5039" s="444">
        <f t="shared" ca="1" si="179"/>
        <v>-986959234246457.38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80"/>
        <v>-986959234246457.38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-4112330142693.5723</v>
      </c>
      <c r="L5040" s="444">
        <f t="shared" ca="1" si="179"/>
        <v>-991071564389151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80"/>
        <v>-991071564389151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-4129464851621.4619</v>
      </c>
      <c r="L5041" s="444">
        <f t="shared" ca="1" si="179"/>
        <v>-995201029240772.5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80"/>
        <v>-995201029240772.5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-4146670955169.8848</v>
      </c>
      <c r="L5042" s="444">
        <f t="shared" ca="1" si="179"/>
        <v>-999347700195942.38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80"/>
        <v>-999347700195942.38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-4163948750816.4263</v>
      </c>
      <c r="L5043" s="444">
        <f t="shared" ca="1" si="179"/>
        <v>-1003511648946758.8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80"/>
        <v>-1003511648946758.8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-4181298537278.1616</v>
      </c>
      <c r="L5044" s="444">
        <f t="shared" ca="1" si="179"/>
        <v>-1007692947484036.9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80"/>
        <v>-1007692947484036.9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-4198720614516.8203</v>
      </c>
      <c r="L5045" s="444">
        <f t="shared" ca="1" si="179"/>
        <v>-1011891668098553.8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80"/>
        <v>-1011891668098553.8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-4216215283743.9741</v>
      </c>
      <c r="L5046" s="444">
        <f t="shared" ca="1" si="179"/>
        <v>-1016107883382297.8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80"/>
        <v>-1016107883382297.8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-4233782847426.2407</v>
      </c>
      <c r="L5047" s="444">
        <f t="shared" ca="1" si="179"/>
        <v>-1020341666229724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80"/>
        <v>-1020341666229724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-4251423609290.5166</v>
      </c>
      <c r="L5048" s="444">
        <f t="shared" ca="1" si="179"/>
        <v>-1024593089839014.5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80"/>
        <v>-1024593089839014.5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-4269137874329.2271</v>
      </c>
      <c r="L5049" s="444">
        <f t="shared" ca="1" si="179"/>
        <v>-1028862227713343.8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80"/>
        <v>-1028862227713343.8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-4286925948805.5991</v>
      </c>
      <c r="L5050" s="444">
        <f t="shared" ca="1" si="179"/>
        <v>-1033149153662149.4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80"/>
        <v>-1033149153662149.4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-4304788140258.9556</v>
      </c>
      <c r="L5051" s="444">
        <f t="shared" ca="1" si="179"/>
        <v>-1037453941802408.4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80"/>
        <v>-1037453941802408.4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-4322724757510.0347</v>
      </c>
      <c r="L5052" s="444">
        <f t="shared" ca="1" si="179"/>
        <v>-1041776666559918.4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80"/>
        <v>-1041776666559918.4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-4340736110666.3262</v>
      </c>
      <c r="L5053" s="444">
        <f t="shared" ca="1" si="179"/>
        <v>-1046117402670584.8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80"/>
        <v>-1046117402670584.8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-4358822511127.4365</v>
      </c>
      <c r="L5054" s="444">
        <f t="shared" ca="1" si="179"/>
        <v>-1050476225181712.1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80"/>
        <v>-1050476225181712.1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-4376984271590.4673</v>
      </c>
      <c r="L5055" s="444">
        <f t="shared" ca="1" si="179"/>
        <v>-1054853209453302.6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80"/>
        <v>-1054853209453302.6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-4395221706055.4272</v>
      </c>
      <c r="L5056" s="444">
        <f t="shared" ca="1" si="179"/>
        <v>-1059248431159358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80"/>
        <v>-1059248431159358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-4413535129830.6582</v>
      </c>
      <c r="L5057" s="444">
        <f t="shared" ca="1" si="179"/>
        <v>-1063661966289188.6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80"/>
        <v>-1063661966289188.6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-4431924859538.2861</v>
      </c>
      <c r="L5058" s="444">
        <f t="shared" ca="1" si="179"/>
        <v>-1068093891148726.9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80"/>
        <v>-1068093891148726.9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-4450391213119.6953</v>
      </c>
      <c r="L5059" s="444">
        <f t="shared" ca="1" si="179"/>
        <v>-1072544282361846.6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80"/>
        <v>-1072544282361846.6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-4468934509841.0273</v>
      </c>
      <c r="L5060" s="444">
        <f t="shared" ca="1" si="179"/>
        <v>-1077013216871687.6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80"/>
        <v>-1077013216871687.6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-4487555070298.6982</v>
      </c>
      <c r="L5061" s="444">
        <f t="shared" ca="1" si="179"/>
        <v>-1081500771941986.4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80"/>
        <v>-1081500771941986.4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-4506253216424.9424</v>
      </c>
      <c r="L5062" s="444">
        <f t="shared" ca="1" si="179"/>
        <v>-1086007025158411.4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80"/>
        <v>-1086007025158411.4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-4525029271493.3809</v>
      </c>
      <c r="L5063" s="444">
        <f t="shared" ca="1" si="179"/>
        <v>-1090532054429904.8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80"/>
        <v>-1090532054429904.8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-4543883560124.6035</v>
      </c>
      <c r="L5064" s="444">
        <f t="shared" ca="1" si="179"/>
        <v>-1095075937990029.4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80"/>
        <v>-1095075937990029.4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-4562816408291.7891</v>
      </c>
      <c r="L5065" s="444">
        <f t="shared" ca="1" si="179"/>
        <v>-1099638754398321.1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80"/>
        <v>-1099638754398321.1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-4581828143326.3379</v>
      </c>
      <c r="L5066" s="444">
        <f t="shared" ca="1" si="179"/>
        <v>-1104220582541647.5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80"/>
        <v>-1104220582541647.5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-4600919093923.5313</v>
      </c>
      <c r="L5067" s="444">
        <f t="shared" ca="1" si="179"/>
        <v>-1108821501635571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80"/>
        <v>-1108821501635571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-4620089590148.2129</v>
      </c>
      <c r="L5068" s="444">
        <f t="shared" ca="1" si="179"/>
        <v>-1113441591225719.3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80"/>
        <v>-1113441591225719.3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-4639339963440.4961</v>
      </c>
      <c r="L5069" s="444">
        <f t="shared" ca="1" si="179"/>
        <v>-1118080931189159.8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80"/>
        <v>-1118080931189159.8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-4658670546621.499</v>
      </c>
      <c r="L5070" s="444">
        <f t="shared" ca="1" si="179"/>
        <v>-1122739601735781.3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80"/>
        <v>-1122739601735781.3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-4678081673899.0889</v>
      </c>
      <c r="L5071" s="444">
        <f t="shared" ca="1" si="179"/>
        <v>-1127417683409680.3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80"/>
        <v>-1127417683409680.3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-4697573680873.668</v>
      </c>
      <c r="L5072" s="444">
        <f t="shared" ca="1" si="179"/>
        <v>-1132115257090554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80"/>
        <v>-1132115257090554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-4717146904543.9746</v>
      </c>
      <c r="L5073" s="444">
        <f t="shared" ca="1" si="179"/>
        <v>-1136832403995098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80"/>
        <v>-1136832403995098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-4736801683312.9082</v>
      </c>
      <c r="L5074" s="444">
        <f t="shared" ca="1" si="179"/>
        <v>-1141569205678411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80"/>
        <v>-1141569205678411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-4756538356993.3789</v>
      </c>
      <c r="L5075" s="444">
        <f t="shared" ca="1" si="179"/>
        <v>-1146325744035404.5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80"/>
        <v>-1146325744035404.5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-4776357266814.1855</v>
      </c>
      <c r="L5076" s="444">
        <f t="shared" ca="1" si="179"/>
        <v>-1151102101302218.8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80"/>
        <v>-1151102101302218.8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-4796258755425.9111</v>
      </c>
      <c r="L5077" s="444">
        <f t="shared" ca="1" si="179"/>
        <v>-1155898360057644.8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80"/>
        <v>-1155898360057644.8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-4816243166906.8535</v>
      </c>
      <c r="L5078" s="444">
        <f t="shared" ca="1" si="179"/>
        <v>-1160714603224551.5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80"/>
        <v>-1160714603224551.5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-4836310846768.9648</v>
      </c>
      <c r="L5079" s="444">
        <f t="shared" ca="1" si="179"/>
        <v>-1165550914071320.5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80"/>
        <v>-1165550914071320.5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-4856462141963.835</v>
      </c>
      <c r="L5080" s="444">
        <f t="shared" ca="1" si="179"/>
        <v>-1170407376213284.3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80"/>
        <v>-1170407376213284.3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-4876697400888.6846</v>
      </c>
      <c r="L5081" s="444">
        <f t="shared" ca="1" si="179"/>
        <v>-1175284073614173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80"/>
        <v>-1175284073614173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-4897016973392.3877</v>
      </c>
      <c r="L5082" s="444">
        <f t="shared" ca="1" si="179"/>
        <v>-1180181090587565.5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80"/>
        <v>-1180181090587565.5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-4917421210781.5225</v>
      </c>
      <c r="L5083" s="444">
        <f t="shared" ca="1" si="179"/>
        <v>-1185098511798347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80"/>
        <v>-1185098511798347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-4937910465826.4453</v>
      </c>
      <c r="L5084" s="444">
        <f t="shared" ca="1" si="179"/>
        <v>-1190036422264173.5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80"/>
        <v>-1190036422264173.5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-4958485092767.3896</v>
      </c>
      <c r="L5085" s="444">
        <f t="shared" ca="1" si="179"/>
        <v>-1194994907356941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80"/>
        <v>-1194994907356941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-4979145447320.5879</v>
      </c>
      <c r="L5086" s="444">
        <f t="shared" ca="1" si="179"/>
        <v>-1199974052804261.5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80"/>
        <v>-1199974052804261.5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-4999891886684.4229</v>
      </c>
      <c r="L5087" s="444">
        <f t="shared" ca="1" si="179"/>
        <v>-1204973944690946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80"/>
        <v>-1204973944690946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-5020724769545.6084</v>
      </c>
      <c r="L5088" s="444">
        <f t="shared" ca="1" si="179"/>
        <v>-1209994669460491.5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80"/>
        <v>-1209994669460491.5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-5041644456085.3809</v>
      </c>
      <c r="L5089" s="444">
        <f t="shared" ca="1" si="179"/>
        <v>-1215036313916577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80"/>
        <v>-1215036313916577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-5062651307985.7373</v>
      </c>
      <c r="L5090" s="444">
        <f t="shared" ca="1" si="179"/>
        <v>-1220098965224562.8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80"/>
        <v>-1220098965224562.8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-5083745688435.6777</v>
      </c>
      <c r="L5091" s="444">
        <f t="shared" ca="1" si="179"/>
        <v>-1225182710912998.5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80"/>
        <v>-1225182710912998.5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-5104927962137.4941</v>
      </c>
      <c r="L5092" s="444">
        <f t="shared" ca="1" si="179"/>
        <v>-1230287638875136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80"/>
        <v>-1230287638875136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-5126198495313.0664</v>
      </c>
      <c r="L5093" s="444">
        <f t="shared" ca="1" si="179"/>
        <v>-1235413837370449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80"/>
        <v>-1235413837370449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-5147557655710.2041</v>
      </c>
      <c r="L5094" s="444">
        <f t="shared" ca="1" si="179"/>
        <v>-1240561395026159.3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80"/>
        <v>-1240561395026159.3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-5169005812608.9971</v>
      </c>
      <c r="L5095" s="444">
        <f t="shared" ca="1" si="179"/>
        <v>-1245730400838768.3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80"/>
        <v>-1245730400838768.3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-5190543336828.2012</v>
      </c>
      <c r="L5096" s="444">
        <f t="shared" ca="1" si="179"/>
        <v>-1250920944175596.5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80"/>
        <v>-1250920944175596.5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-5212170600731.6523</v>
      </c>
      <c r="L5097" s="444">
        <f t="shared" ca="1" si="179"/>
        <v>-1256133114776328.3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80"/>
        <v>-1256133114776328.3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-5233887978234.7012</v>
      </c>
      <c r="L5098" s="444">
        <f t="shared" ca="1" si="179"/>
        <v>-1261367002754563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80"/>
        <v>-1261367002754563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-5255695844810.6787</v>
      </c>
      <c r="L5099" s="444">
        <f t="shared" ca="1" si="179"/>
        <v>-1266622698599373.8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80"/>
        <v>-1266622698599373.8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-5277594577497.3906</v>
      </c>
      <c r="L5100" s="444">
        <f t="shared" ca="1" si="179"/>
        <v>-1271900293176871.3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80"/>
        <v>-1271900293176871.3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-5299584554903.6299</v>
      </c>
      <c r="L5101" s="444">
        <f t="shared" ca="1" si="179"/>
        <v>-1277199877731775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80"/>
        <v>-1277199877731775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-5321666157215.7295</v>
      </c>
      <c r="L5102" s="444">
        <f t="shared" ca="1" si="179"/>
        <v>-1282521543888990.8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80"/>
        <v>-1282521543888990.8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-5343839766204.1279</v>
      </c>
      <c r="L5103" s="444">
        <f t="shared" ca="1" si="179"/>
        <v>-1287865383655195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80"/>
        <v>-1287865383655195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-5366105765229.9795</v>
      </c>
      <c r="L5104" s="444">
        <f t="shared" ca="1" si="179"/>
        <v>-1293231489420425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80"/>
        <v>-1293231489420425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-5388464539251.7705</v>
      </c>
      <c r="L5105" s="444">
        <f t="shared" ca="1" si="179"/>
        <v>-1298619953959676.8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80"/>
        <v>-1298619953959676.8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-5410916474831.9863</v>
      </c>
      <c r="L5106" s="444">
        <f t="shared" ca="1" si="179"/>
        <v>-1304030870434508.8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80"/>
        <v>-1304030870434508.8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-5433461960143.7861</v>
      </c>
      <c r="L5107" s="444">
        <f t="shared" ca="1" si="179"/>
        <v>-1309464332394652.5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80"/>
        <v>-1309464332394652.5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-5456101384977.7188</v>
      </c>
      <c r="L5108" s="444">
        <f t="shared" ref="L5108:L5362" ca="1" si="184">I5108-J5108+K5108</f>
        <v>-1314920433779630.3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185">L5108</f>
        <v>-1314920433779630.3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-5478835140748.459</v>
      </c>
      <c r="L5109" s="444">
        <f t="shared" ca="1" si="184"/>
        <v>-1320399268920378.8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185"/>
        <v>-1320399268920378.8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-5501663620501.5781</v>
      </c>
      <c r="L5110" s="444">
        <f t="shared" ca="1" si="184"/>
        <v>-1325900932540880.3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185"/>
        <v>-1325900932540880.3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-5524587218920.334</v>
      </c>
      <c r="L5111" s="444">
        <f t="shared" ca="1" si="184"/>
        <v>-1331425519759800.5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185"/>
        <v>-1331425519759800.5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-5547606332332.502</v>
      </c>
      <c r="L5112" s="444">
        <f t="shared" ca="1" si="184"/>
        <v>-1336973126092133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185"/>
        <v>-1336973126092133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-5570721358717.2207</v>
      </c>
      <c r="L5113" s="444">
        <f t="shared" ca="1" si="184"/>
        <v>-1342543847450850.3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185"/>
        <v>-1342543847450850.3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-5593932697711.876</v>
      </c>
      <c r="L5114" s="444">
        <f t="shared" ca="1" si="184"/>
        <v>-1348137780148562.3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185"/>
        <v>-1348137780148562.3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-5617240750619.0098</v>
      </c>
      <c r="L5115" s="444">
        <f t="shared" ca="1" si="184"/>
        <v>-1353755020899181.3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185"/>
        <v>-1353755020899181.3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-5640645920413.2549</v>
      </c>
      <c r="L5116" s="444">
        <f t="shared" ca="1" si="184"/>
        <v>-1359395666819594.5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185"/>
        <v>-1359395666819594.5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-5664148611748.3105</v>
      </c>
      <c r="L5117" s="444">
        <f t="shared" ca="1" si="184"/>
        <v>-1365059815431342.8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185"/>
        <v>-1365059815431342.8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-5687749230963.9277</v>
      </c>
      <c r="L5118" s="444">
        <f t="shared" ca="1" si="184"/>
        <v>-1370747564662306.8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185"/>
        <v>-1370747564662306.8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-5711448186092.9443</v>
      </c>
      <c r="L5119" s="444">
        <f t="shared" ca="1" si="184"/>
        <v>-1376459012848399.8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185"/>
        <v>-1376459012848399.8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-5735245886868.332</v>
      </c>
      <c r="L5120" s="444">
        <f t="shared" ca="1" si="184"/>
        <v>-1382194258735268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185"/>
        <v>-1382194258735268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-5759142744730.2832</v>
      </c>
      <c r="L5121" s="444">
        <f t="shared" ca="1" si="184"/>
        <v>-1387953401479998.3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185"/>
        <v>-1387953401479998.3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-5783139172833.3262</v>
      </c>
      <c r="L5122" s="444">
        <f t="shared" ca="1" si="184"/>
        <v>-1393736540652831.5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185"/>
        <v>-1393736540652831.5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-5807235586053.4648</v>
      </c>
      <c r="L5123" s="444">
        <f t="shared" ca="1" si="184"/>
        <v>-1399543776238885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185"/>
        <v>-1399543776238885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-5831432400995.3545</v>
      </c>
      <c r="L5124" s="444">
        <f t="shared" ca="1" si="184"/>
        <v>-1405375208639880.3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185"/>
        <v>-1405375208639880.3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-5855730035999.501</v>
      </c>
      <c r="L5125" s="444">
        <f t="shared" ca="1" si="184"/>
        <v>-1411230938675879.8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185"/>
        <v>-1411230938675879.8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-5880128911149.499</v>
      </c>
      <c r="L5126" s="444">
        <f t="shared" ca="1" si="184"/>
        <v>-1417111067587029.3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185"/>
        <v>-1417111067587029.3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-5904629448279.2881</v>
      </c>
      <c r="L5127" s="444">
        <f t="shared" ca="1" si="184"/>
        <v>-1423015697035308.5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185"/>
        <v>-1423015697035308.5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-5929232070980.4521</v>
      </c>
      <c r="L5128" s="444">
        <f t="shared" ca="1" si="184"/>
        <v>-1428944929106289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185"/>
        <v>-1428944929106289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-5953937204609.5371</v>
      </c>
      <c r="L5129" s="444">
        <f t="shared" ca="1" si="184"/>
        <v>-1434898866310898.5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185"/>
        <v>-1434898866310898.5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-5978745276295.4102</v>
      </c>
      <c r="L5130" s="444">
        <f t="shared" ca="1" si="184"/>
        <v>-1440877611587194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185"/>
        <v>-1440877611587194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-6003656714946.6416</v>
      </c>
      <c r="L5131" s="444">
        <f t="shared" ca="1" si="184"/>
        <v>-1446881268302140.8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185"/>
        <v>-1446881268302140.8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-6028671951258.9199</v>
      </c>
      <c r="L5132" s="444">
        <f t="shared" ca="1" si="184"/>
        <v>-1452909940253399.8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185"/>
        <v>-1452909940253399.8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-6053791417722.499</v>
      </c>
      <c r="L5133" s="444">
        <f t="shared" ca="1" si="184"/>
        <v>-1458963731671122.3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185"/>
        <v>-1458963731671122.3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-6079015548629.6758</v>
      </c>
      <c r="L5134" s="444">
        <f t="shared" ca="1" si="184"/>
        <v>-1465042747219752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185"/>
        <v>-1465042747219752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-6104344780082.2998</v>
      </c>
      <c r="L5135" s="444">
        <f t="shared" ca="1" si="184"/>
        <v>-1471147091999834.3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185"/>
        <v>-1471147091999834.3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-6129779549999.3096</v>
      </c>
      <c r="L5136" s="444">
        <f t="shared" ca="1" si="184"/>
        <v>-1477276871549833.5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185"/>
        <v>-1477276871549833.5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-6155320298124.3066</v>
      </c>
      <c r="L5137" s="444">
        <f t="shared" ca="1" si="184"/>
        <v>-1483432191847957.8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185"/>
        <v>-1483432191847957.8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-6180967466033.1572</v>
      </c>
      <c r="L5138" s="444">
        <f t="shared" ca="1" si="184"/>
        <v>-1489613159313991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185"/>
        <v>-1489613159313991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-6206721497141.6289</v>
      </c>
      <c r="L5139" s="444">
        <f t="shared" ca="1" si="184"/>
        <v>-1495819880811132.8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185"/>
        <v>-1495819880811132.8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-6232582836713.0527</v>
      </c>
      <c r="L5140" s="444">
        <f t="shared" ca="1" si="184"/>
        <v>-1502052463647845.8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185"/>
        <v>-1502052463647845.8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-6258551931866.0234</v>
      </c>
      <c r="L5141" s="444">
        <f t="shared" ca="1" si="184"/>
        <v>-1508311015579711.8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185"/>
        <v>-1508311015579711.8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-6284629231582.1318</v>
      </c>
      <c r="L5142" s="444">
        <f t="shared" ca="1" si="184"/>
        <v>-1514595644811294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185"/>
        <v>-1514595644811294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-6310815186713.7246</v>
      </c>
      <c r="L5143" s="444">
        <f t="shared" ca="1" si="184"/>
        <v>-1520906459998007.8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185"/>
        <v>-1520906459998007.8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-6337110249991.6992</v>
      </c>
      <c r="L5144" s="444">
        <f t="shared" ca="1" si="184"/>
        <v>-1527243570247999.5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185"/>
        <v>-1527243570247999.5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-6363514876033.3311</v>
      </c>
      <c r="L5145" s="444">
        <f t="shared" ca="1" si="184"/>
        <v>-1533607085124032.8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185"/>
        <v>-1533607085124032.8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-6390029521350.1367</v>
      </c>
      <c r="L5146" s="444">
        <f t="shared" ca="1" si="184"/>
        <v>-1539997114645383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185"/>
        <v>-1539997114645383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-6416654644355.7627</v>
      </c>
      <c r="L5147" s="444">
        <f t="shared" ca="1" si="184"/>
        <v>-1546413769289738.8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185"/>
        <v>-1546413769289738.8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-6443390705373.9111</v>
      </c>
      <c r="L5148" s="444">
        <f t="shared" ca="1" si="184"/>
        <v>-1552857159995112.8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185"/>
        <v>-1552857159995112.8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-6470238166646.3027</v>
      </c>
      <c r="L5149" s="444">
        <f t="shared" ca="1" si="184"/>
        <v>-1559327398161759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185"/>
        <v>-1559327398161759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-6497197492340.6621</v>
      </c>
      <c r="L5150" s="444">
        <f t="shared" ca="1" si="184"/>
        <v>-1565824595654099.8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185"/>
        <v>-1565824595654099.8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-6524269148558.749</v>
      </c>
      <c r="L5151" s="444">
        <f t="shared" ca="1" si="184"/>
        <v>-1572348864802658.5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185"/>
        <v>-1572348864802658.5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-6551453603344.4102</v>
      </c>
      <c r="L5152" s="444">
        <f t="shared" ca="1" si="184"/>
        <v>-1578900318406003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185"/>
        <v>-1578900318406003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-6578751326691.6787</v>
      </c>
      <c r="L5153" s="444">
        <f t="shared" ca="1" si="184"/>
        <v>-1585479069732694.8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185"/>
        <v>-1585479069732694.8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-6606162790552.8945</v>
      </c>
      <c r="L5154" s="444">
        <f t="shared" ca="1" si="184"/>
        <v>-1592085232523247.8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185"/>
        <v>-1592085232523247.8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-6633688468846.8652</v>
      </c>
      <c r="L5155" s="444">
        <f t="shared" ca="1" si="184"/>
        <v>-1598718920992094.5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185"/>
        <v>-1598718920992094.5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-6661328837467.0605</v>
      </c>
      <c r="L5156" s="444">
        <f t="shared" ca="1" si="184"/>
        <v>-1605380249829561.5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185"/>
        <v>-1605380249829561.5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-6689084374289.8398</v>
      </c>
      <c r="L5157" s="444">
        <f t="shared" ca="1" si="184"/>
        <v>-1612069334203851.3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185"/>
        <v>-1612069334203851.3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-6716955559182.7139</v>
      </c>
      <c r="L5158" s="444">
        <f t="shared" ca="1" si="184"/>
        <v>-1618786289763034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185"/>
        <v>-1618786289763034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-6744942874012.6416</v>
      </c>
      <c r="L5159" s="444">
        <f t="shared" ca="1" si="184"/>
        <v>-1625531232637046.8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185"/>
        <v>-1625531232637046.8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-6773046802654.3613</v>
      </c>
      <c r="L5160" s="444">
        <f t="shared" ca="1" si="184"/>
        <v>-1632304279439701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185"/>
        <v>-1632304279439701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-6801267830998.7539</v>
      </c>
      <c r="L5161" s="444">
        <f t="shared" ca="1" si="184"/>
        <v>-1639105547270699.8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185"/>
        <v>-1639105547270699.8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-6829606446961.249</v>
      </c>
      <c r="L5162" s="444">
        <f t="shared" ca="1" si="184"/>
        <v>-1645935153717661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185"/>
        <v>-1645935153717661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-6858063140490.2539</v>
      </c>
      <c r="L5163" s="444">
        <f t="shared" ca="1" si="184"/>
        <v>-1652793216858151.3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185"/>
        <v>-1652793216858151.3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-6886638403575.6299</v>
      </c>
      <c r="L5164" s="444">
        <f t="shared" ca="1" si="184"/>
        <v>-1659679855261727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185"/>
        <v>-1659679855261727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-6915332730257.1953</v>
      </c>
      <c r="L5165" s="444">
        <f t="shared" ca="1" si="184"/>
        <v>-1666595187991984.3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185"/>
        <v>-1666595187991984.3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-6944146616633.2676</v>
      </c>
      <c r="L5166" s="444">
        <f t="shared" ca="1" si="184"/>
        <v>-1673539334608617.5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185"/>
        <v>-1673539334608617.5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-6973080560869.2393</v>
      </c>
      <c r="L5167" s="444">
        <f t="shared" ca="1" si="184"/>
        <v>-1680512415169486.8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185"/>
        <v>-1680512415169486.8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-7002135063206.1943</v>
      </c>
      <c r="L5168" s="444">
        <f t="shared" ca="1" si="184"/>
        <v>-1687514550232693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185"/>
        <v>-1687514550232693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-7031310625969.5537</v>
      </c>
      <c r="L5169" s="444">
        <f t="shared" ca="1" si="184"/>
        <v>-1694545860858662.5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185"/>
        <v>-1694545860858662.5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-7060607753577.7607</v>
      </c>
      <c r="L5170" s="444">
        <f t="shared" ca="1" si="184"/>
        <v>-1701606468612240.3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185"/>
        <v>-1701606468612240.3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-7090026952551.001</v>
      </c>
      <c r="L5171" s="444">
        <f t="shared" ca="1" si="184"/>
        <v>-1708696495564791.3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185"/>
        <v>-1708696495564791.3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-7119568731519.9639</v>
      </c>
      <c r="L5172" s="444">
        <f t="shared" ca="1" si="184"/>
        <v>-1715816064296311.3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185"/>
        <v>-1715816064296311.3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-7149233601234.6299</v>
      </c>
      <c r="L5173" s="444">
        <f t="shared" ca="1" si="184"/>
        <v>-1722965297897546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185"/>
        <v>-1722965297897546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-7179022074573.1084</v>
      </c>
      <c r="L5174" s="444">
        <f t="shared" ca="1" si="184"/>
        <v>-1730144319972119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185"/>
        <v>-1730144319972119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-7208934666550.4961</v>
      </c>
      <c r="L5175" s="444">
        <f t="shared" ca="1" si="184"/>
        <v>-1737353254638669.5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185"/>
        <v>-1737353254638669.5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-7238971894327.7891</v>
      </c>
      <c r="L5176" s="444">
        <f t="shared" ca="1" si="184"/>
        <v>-1744592226532997.3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185"/>
        <v>-1744592226532997.3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-7269134277220.8213</v>
      </c>
      <c r="L5177" s="444">
        <f t="shared" ca="1" si="184"/>
        <v>-1751861360810218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185"/>
        <v>-1751861360810218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-7299422336709.2412</v>
      </c>
      <c r="L5178" s="444">
        <f t="shared" ca="1" si="184"/>
        <v>-1759160783146927.3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185"/>
        <v>-1759160783146927.3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-7329836596445.5293</v>
      </c>
      <c r="L5179" s="444">
        <f t="shared" ca="1" si="184"/>
        <v>-1766490619743372.8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185"/>
        <v>-1766490619743372.8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-7360377582264.0527</v>
      </c>
      <c r="L5180" s="444">
        <f t="shared" ca="1" si="184"/>
        <v>-1773850997325636.8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185"/>
        <v>-1773850997325636.8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-7391045822190.1533</v>
      </c>
      <c r="L5181" s="444">
        <f t="shared" ca="1" si="184"/>
        <v>-1781242043147827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185"/>
        <v>-1781242043147827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-7421841846449.2783</v>
      </c>
      <c r="L5182" s="444">
        <f t="shared" ca="1" si="184"/>
        <v>-1788663884994276.3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185"/>
        <v>-1788663884994276.3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-7452766187476.1514</v>
      </c>
      <c r="L5183" s="444">
        <f t="shared" ca="1" si="184"/>
        <v>-1796116651181752.5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185"/>
        <v>-1796116651181752.5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-7483819379923.9678</v>
      </c>
      <c r="L5184" s="444">
        <f t="shared" ca="1" si="184"/>
        <v>-1803600470561676.5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185"/>
        <v>-1803600470561676.5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-7515001960673.6523</v>
      </c>
      <c r="L5185" s="444">
        <f t="shared" ca="1" si="184"/>
        <v>-1811115472522350.3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185"/>
        <v>-1811115472522350.3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-7546314468843.126</v>
      </c>
      <c r="L5186" s="444">
        <f t="shared" ca="1" si="184"/>
        <v>-1818661786991193.5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185"/>
        <v>-1818661786991193.5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-7577757445796.6387</v>
      </c>
      <c r="L5187" s="444">
        <f t="shared" ca="1" si="184"/>
        <v>-1826239544436990.3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185"/>
        <v>-1826239544436990.3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-7609331435154.125</v>
      </c>
      <c r="L5188" s="444">
        <f t="shared" ca="1" si="184"/>
        <v>-1833848875872144.5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185"/>
        <v>-1833848875872144.5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-7641036982800.6016</v>
      </c>
      <c r="L5189" s="444">
        <f t="shared" ca="1" si="184"/>
        <v>-1841489912854945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185"/>
        <v>-1841489912854945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-7672874636895.6045</v>
      </c>
      <c r="L5190" s="444">
        <f t="shared" ca="1" si="184"/>
        <v>-1849162787491840.5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185"/>
        <v>-1849162787491840.5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-7704844947882.668</v>
      </c>
      <c r="L5191" s="444">
        <f t="shared" ca="1" si="184"/>
        <v>-1856867632439723.3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185"/>
        <v>-1856867632439723.3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-7736948468498.8477</v>
      </c>
      <c r="L5192" s="444">
        <f t="shared" ca="1" si="184"/>
        <v>-1864604580908222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185"/>
        <v>-1864604580908222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-7769185753784.2578</v>
      </c>
      <c r="L5193" s="444">
        <f t="shared" ca="1" si="184"/>
        <v>-1872373766662006.3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185"/>
        <v>-1872373766662006.3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-7801557361091.6924</v>
      </c>
      <c r="L5194" s="444">
        <f t="shared" ca="1" si="184"/>
        <v>-1880175324023098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185"/>
        <v>-1880175324023098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-7834063850096.2402</v>
      </c>
      <c r="L5195" s="444">
        <f t="shared" ca="1" si="184"/>
        <v>-1888009387873194.3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185"/>
        <v>-1888009387873194.3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-7866705782804.9746</v>
      </c>
      <c r="L5196" s="444">
        <f t="shared" ca="1" si="184"/>
        <v>-1895876093655999.3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185"/>
        <v>-1895876093655999.3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-7899483723566.6631</v>
      </c>
      <c r="L5197" s="444">
        <f t="shared" ca="1" si="184"/>
        <v>-1903775577379566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185"/>
        <v>-1903775577379566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-7932398239081.5244</v>
      </c>
      <c r="L5198" s="444">
        <f t="shared" ca="1" si="184"/>
        <v>-1911707975618647.5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185"/>
        <v>-1911707975618647.5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-7965449898411.0313</v>
      </c>
      <c r="L5199" s="444">
        <f t="shared" ca="1" si="184"/>
        <v>-1919673425517058.5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185"/>
        <v>-1919673425517058.5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-7998639272987.7432</v>
      </c>
      <c r="L5200" s="444">
        <f t="shared" ca="1" si="184"/>
        <v>-1927672064790046.3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185"/>
        <v>-1927672064790046.3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-8031966936625.1914</v>
      </c>
      <c r="L5201" s="444">
        <f t="shared" ca="1" si="184"/>
        <v>-1935704031726671.5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185"/>
        <v>-1935704031726671.5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-8065433465527.7979</v>
      </c>
      <c r="L5202" s="444">
        <f t="shared" ca="1" si="184"/>
        <v>-1943769465192199.3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185"/>
        <v>-1943769465192199.3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-8099039438300.8311</v>
      </c>
      <c r="L5203" s="444">
        <f t="shared" ca="1" si="184"/>
        <v>-1951868504630500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185"/>
        <v>-1951868504630500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-8132785435960.417</v>
      </c>
      <c r="L5204" s="444">
        <f t="shared" ca="1" si="184"/>
        <v>-1960001290066460.5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185"/>
        <v>-1960001290066460.5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-8166672041943.585</v>
      </c>
      <c r="L5205" s="444">
        <f t="shared" ca="1" si="184"/>
        <v>-1968167962108404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185"/>
        <v>-1968167962108404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-8200699842118.3496</v>
      </c>
      <c r="L5206" s="444">
        <f t="shared" ca="1" si="184"/>
        <v>-1976368661950522.3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185"/>
        <v>-1976368661950522.3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-8234869424793.8418</v>
      </c>
      <c r="L5207" s="444">
        <f t="shared" ca="1" si="184"/>
        <v>-1984603531375316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185"/>
        <v>-1984603531375316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-8269181380730.4844</v>
      </c>
      <c r="L5208" s="444">
        <f t="shared" ca="1" si="184"/>
        <v>-1992872712756046.5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185"/>
        <v>-1992872712756046.5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-8303636303150.1934</v>
      </c>
      <c r="L5209" s="444">
        <f t="shared" ca="1" si="184"/>
        <v>-2001176349059196.8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185"/>
        <v>-2001176349059196.8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-8338234787746.6533</v>
      </c>
      <c r="L5210" s="444">
        <f t="shared" ca="1" si="184"/>
        <v>-2009514583846943.5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185"/>
        <v>-2009514583846943.5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-8372977432695.5986</v>
      </c>
      <c r="L5211" s="444">
        <f t="shared" ca="1" si="184"/>
        <v>-2017887561279639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185"/>
        <v>-2017887561279639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-8407864838665.1611</v>
      </c>
      <c r="L5212" s="444">
        <f t="shared" ca="1" si="184"/>
        <v>-2026295426118304.3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185"/>
        <v>-2026295426118304.3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-8442897608826.2676</v>
      </c>
      <c r="L5213" s="444">
        <f t="shared" ca="1" si="184"/>
        <v>-2034738323727130.5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185"/>
        <v>-2034738323727130.5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-8478076348863.0439</v>
      </c>
      <c r="L5214" s="444">
        <f t="shared" ca="1" si="184"/>
        <v>-2043216400075993.5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185"/>
        <v>-2043216400075993.5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-8513401666983.3047</v>
      </c>
      <c r="L5215" s="444">
        <f t="shared" ca="1" si="184"/>
        <v>-2051729801742976.8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185"/>
        <v>-2051729801742976.8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-8548874173929.0693</v>
      </c>
      <c r="L5216" s="444">
        <f t="shared" ca="1" si="184"/>
        <v>-2060278675916905.8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185"/>
        <v>-2060278675916905.8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-8584494482987.1064</v>
      </c>
      <c r="L5217" s="444">
        <f t="shared" ca="1" si="184"/>
        <v>-2068863170399892.8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185"/>
        <v>-2068863170399892.8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-8620263209999.5537</v>
      </c>
      <c r="L5218" s="444">
        <f t="shared" ca="1" si="184"/>
        <v>-2077483433609892.3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185"/>
        <v>-2077483433609892.3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-8656180973374.5498</v>
      </c>
      <c r="L5219" s="444">
        <f t="shared" ca="1" si="184"/>
        <v>-2086139614583266.8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185"/>
        <v>-2086139614583266.8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-8692248394096.9434</v>
      </c>
      <c r="L5220" s="444">
        <f t="shared" ca="1" si="184"/>
        <v>-2094831862977363.8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185"/>
        <v>-2094831862977363.8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-8728466095739.0156</v>
      </c>
      <c r="L5221" s="444">
        <f t="shared" ca="1" si="184"/>
        <v>-2103560329073102.8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185"/>
        <v>-2103560329073102.8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-8764834704471.2617</v>
      </c>
      <c r="L5222" s="444">
        <f t="shared" ca="1" si="184"/>
        <v>-2112325163777574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185"/>
        <v>-2112325163777574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-8801354849073.2246</v>
      </c>
      <c r="L5223" s="444">
        <f t="shared" ca="1" si="184"/>
        <v>-2121126518626647.3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185"/>
        <v>-2121126518626647.3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-8838027160944.3652</v>
      </c>
      <c r="L5224" s="444">
        <f t="shared" ca="1" si="184"/>
        <v>-2129964545787591.5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185"/>
        <v>-2129964545787591.5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-8874852274114.9648</v>
      </c>
      <c r="L5225" s="444">
        <f t="shared" ca="1" si="184"/>
        <v>-2138839398061706.5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185"/>
        <v>-2138839398061706.5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-8911830825257.1094</v>
      </c>
      <c r="L5226" s="444">
        <f t="shared" ca="1" si="184"/>
        <v>-2147751228886963.5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185"/>
        <v>-2147751228886963.5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-8948963453695.6816</v>
      </c>
      <c r="L5227" s="444">
        <f t="shared" ca="1" si="184"/>
        <v>-2156700192340659.3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185"/>
        <v>-2156700192340659.3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-8986250801419.4141</v>
      </c>
      <c r="L5228" s="444">
        <f t="shared" ca="1" si="184"/>
        <v>-2165686443142078.8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185"/>
        <v>-2165686443142078.8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-9023693513091.9941</v>
      </c>
      <c r="L5229" s="444">
        <f t="shared" ca="1" si="184"/>
        <v>-2174710136655170.8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185"/>
        <v>-2174710136655170.8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-9061292236063.2109</v>
      </c>
      <c r="L5230" s="444">
        <f t="shared" ca="1" si="184"/>
        <v>-2183771428891234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185"/>
        <v>-2183771428891234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-9099047620380.1426</v>
      </c>
      <c r="L5231" s="444">
        <f t="shared" ca="1" si="184"/>
        <v>-2192870476511614.3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185"/>
        <v>-2192870476511614.3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-9136960318798.3945</v>
      </c>
      <c r="L5232" s="444">
        <f t="shared" ca="1" si="184"/>
        <v>-2202007436830412.8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185"/>
        <v>-2202007436830412.8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-9175030986793.3867</v>
      </c>
      <c r="L5233" s="444">
        <f t="shared" ca="1" si="184"/>
        <v>-2211182467817206.3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185"/>
        <v>-2211182467817206.3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-9213260282571.6934</v>
      </c>
      <c r="L5234" s="444">
        <f t="shared" ca="1" si="184"/>
        <v>-2220395728099778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185"/>
        <v>-2220395728099778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-9251648867082.4082</v>
      </c>
      <c r="L5235" s="444">
        <f t="shared" ca="1" si="184"/>
        <v>-2229647376966860.5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185"/>
        <v>-2229647376966860.5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-9290197404028.584</v>
      </c>
      <c r="L5236" s="444">
        <f t="shared" ca="1" si="184"/>
        <v>-2238937574370889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185"/>
        <v>-2238937574370889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-9328906559878.7031</v>
      </c>
      <c r="L5237" s="444">
        <f t="shared" ca="1" si="184"/>
        <v>-2248266480930767.8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185"/>
        <v>-2248266480930767.8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-9367777003878.1973</v>
      </c>
      <c r="L5238" s="444">
        <f t="shared" ca="1" si="184"/>
        <v>-2257634257934646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185"/>
        <v>-2257634257934646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-9406809408061.0254</v>
      </c>
      <c r="L5239" s="444">
        <f t="shared" ca="1" si="184"/>
        <v>-2267041067342707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185"/>
        <v>-2267041067342707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-9446004447261.2793</v>
      </c>
      <c r="L5240" s="444">
        <f t="shared" ca="1" si="184"/>
        <v>-2276487071789968.5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185"/>
        <v>-2276487071789968.5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-9485362799124.8691</v>
      </c>
      <c r="L5241" s="444">
        <f t="shared" ca="1" si="184"/>
        <v>-2285972434589093.5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185"/>
        <v>-2285972434589093.5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-9524885144121.2227</v>
      </c>
      <c r="L5242" s="444">
        <f t="shared" ca="1" si="184"/>
        <v>-2295497319733214.5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185"/>
        <v>-2295497319733214.5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-9564572165555.0605</v>
      </c>
      <c r="L5243" s="444">
        <f t="shared" ca="1" si="184"/>
        <v>-2305061891898769.5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185"/>
        <v>-2305061891898769.5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-9604424549578.207</v>
      </c>
      <c r="L5244" s="444">
        <f t="shared" ca="1" si="184"/>
        <v>-2314666316448347.5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185"/>
        <v>-2314666316448347.5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-9644442985201.4473</v>
      </c>
      <c r="L5245" s="444">
        <f t="shared" ca="1" si="184"/>
        <v>-2324310759433549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185"/>
        <v>-2324310759433549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-9684628164306.4531</v>
      </c>
      <c r="L5246" s="444">
        <f t="shared" ca="1" si="184"/>
        <v>-2333995387597855.5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185"/>
        <v>-2333995387597855.5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-9724980781657.7305</v>
      </c>
      <c r="L5247" s="444">
        <f t="shared" ca="1" si="184"/>
        <v>-2343720368379513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185"/>
        <v>-2343720368379513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-9765501534914.6367</v>
      </c>
      <c r="L5248" s="444">
        <f t="shared" ca="1" si="184"/>
        <v>-2353485869914427.5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185"/>
        <v>-2353485869914427.5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-9806191124643.4473</v>
      </c>
      <c r="L5249" s="444">
        <f t="shared" ca="1" si="184"/>
        <v>-2363292061039071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185"/>
        <v>-2363292061039071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-9847050254329.4629</v>
      </c>
      <c r="L5250" s="444">
        <f t="shared" ca="1" si="184"/>
        <v>-2373139111293400.5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185"/>
        <v>-2373139111293400.5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-9888079630389.168</v>
      </c>
      <c r="L5251" s="444">
        <f t="shared" ca="1" si="184"/>
        <v>-2383027190923789.5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185"/>
        <v>-2383027190923789.5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-9929279962182.457</v>
      </c>
      <c r="L5252" s="444">
        <f t="shared" ca="1" si="184"/>
        <v>-2392956470885972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185"/>
        <v>-2392956470885972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-9970651962024.8828</v>
      </c>
      <c r="L5253" s="444">
        <f t="shared" ca="1" si="184"/>
        <v>-2402927122847997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185"/>
        <v>-2402927122847997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-10012196345199.988</v>
      </c>
      <c r="L5254" s="444">
        <f t="shared" ca="1" si="184"/>
        <v>-2412939319193197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185"/>
        <v>-2412939319193197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-10053913829971.654</v>
      </c>
      <c r="L5255" s="444">
        <f t="shared" ca="1" si="184"/>
        <v>-2422993233023168.5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185"/>
        <v>-2422993233023168.5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-10095805137596.535</v>
      </c>
      <c r="L5256" s="444">
        <f t="shared" ca="1" si="184"/>
        <v>-2433089038160765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185"/>
        <v>-2433089038160765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-10137870992336.521</v>
      </c>
      <c r="L5257" s="444">
        <f t="shared" ca="1" si="184"/>
        <v>-2443226909153101.5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185"/>
        <v>-2443226909153101.5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-10180112121471.256</v>
      </c>
      <c r="L5258" s="444">
        <f t="shared" ca="1" si="184"/>
        <v>-2453407021274573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185"/>
        <v>-2453407021274573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-10222529255310.721</v>
      </c>
      <c r="L5259" s="444">
        <f t="shared" ca="1" si="184"/>
        <v>-2463629550529883.5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185"/>
        <v>-2463629550529883.5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-10265123127207.848</v>
      </c>
      <c r="L5260" s="444">
        <f t="shared" ca="1" si="184"/>
        <v>-2473894673657091.5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185"/>
        <v>-2473894673657091.5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-10307894473571.215</v>
      </c>
      <c r="L5261" s="444">
        <f t="shared" ca="1" si="184"/>
        <v>-2484202568130662.5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185"/>
        <v>-2484202568130662.5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-10350844033877.76</v>
      </c>
      <c r="L5262" s="444">
        <f t="shared" ca="1" si="184"/>
        <v>-2494553412164540.5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185"/>
        <v>-2494553412164540.5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-10393972550685.586</v>
      </c>
      <c r="L5263" s="444">
        <f t="shared" ca="1" si="184"/>
        <v>-2504947384715226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185"/>
        <v>-2504947384715226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-10437280769646.775</v>
      </c>
      <c r="L5264" s="444">
        <f t="shared" ca="1" si="184"/>
        <v>-2515384665484873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185"/>
        <v>-2515384665484873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-10480769439520.305</v>
      </c>
      <c r="L5265" s="444">
        <f t="shared" ca="1" si="184"/>
        <v>-2525865434924393.5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185"/>
        <v>-2525865434924393.5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-10524439312184.973</v>
      </c>
      <c r="L5266" s="444">
        <f t="shared" ca="1" si="184"/>
        <v>-2536389874236578.5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185"/>
        <v>-2536389874236578.5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-10568291142652.41</v>
      </c>
      <c r="L5267" s="444">
        <f t="shared" ca="1" si="184"/>
        <v>-2546958165379231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185"/>
        <v>-2546958165379231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-10612325689080.129</v>
      </c>
      <c r="L5268" s="444">
        <f t="shared" ca="1" si="184"/>
        <v>-2557570491068311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185"/>
        <v>-2557570491068311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-10656543712784.629</v>
      </c>
      <c r="L5269" s="444">
        <f t="shared" ca="1" si="184"/>
        <v>-2568227034781095.5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185"/>
        <v>-2568227034781095.5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-10700945978254.564</v>
      </c>
      <c r="L5270" s="444">
        <f t="shared" ca="1" si="184"/>
        <v>-2578927980759350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185"/>
        <v>-2578927980759350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-10745533253163.959</v>
      </c>
      <c r="L5271" s="444">
        <f t="shared" ca="1" si="184"/>
        <v>-2589673514012514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185"/>
        <v>-2589673514012514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-10790306308385.475</v>
      </c>
      <c r="L5272" s="444">
        <f t="shared" ca="1" si="184"/>
        <v>-2600463820320899.5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185"/>
        <v>-2600463820320899.5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-10835265918003.748</v>
      </c>
      <c r="L5273" s="444">
        <f t="shared" ca="1" si="184"/>
        <v>-2611299086238903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185"/>
        <v>-2611299086238903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-10880412859328.762</v>
      </c>
      <c r="L5274" s="444">
        <f t="shared" ca="1" si="184"/>
        <v>-2622179499098232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185"/>
        <v>-2622179499098232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-10925747912909.301</v>
      </c>
      <c r="L5275" s="444">
        <f t="shared" ca="1" si="184"/>
        <v>-2633105247011141.5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185"/>
        <v>-2633105247011141.5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-10971271862546.422</v>
      </c>
      <c r="L5276" s="444">
        <f t="shared" ca="1" si="184"/>
        <v>-2644076518873688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185"/>
        <v>-2644076518873688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-11016985495307.033</v>
      </c>
      <c r="L5277" s="444">
        <f t="shared" ca="1" si="184"/>
        <v>-2655093504368995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185"/>
        <v>-2655093504368995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-11062889601537.479</v>
      </c>
      <c r="L5278" s="444">
        <f t="shared" ca="1" si="184"/>
        <v>-2666156393970532.5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185"/>
        <v>-2666156393970532.5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-11108984974877.219</v>
      </c>
      <c r="L5279" s="444">
        <f t="shared" ca="1" si="184"/>
        <v>-2677265378945409.5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185"/>
        <v>-2677265378945409.5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-11155272412272.539</v>
      </c>
      <c r="L5280" s="444">
        <f t="shared" ca="1" si="184"/>
        <v>-2688420651357682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185"/>
        <v>-2688420651357682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-11201752713990.342</v>
      </c>
      <c r="L5281" s="444">
        <f t="shared" ca="1" si="184"/>
        <v>-2699622404071672.5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185"/>
        <v>-2699622404071672.5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-11248426683631.969</v>
      </c>
      <c r="L5282" s="444">
        <f t="shared" ca="1" si="184"/>
        <v>-2710870830755304.5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185"/>
        <v>-2710870830755304.5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-11295295128147.102</v>
      </c>
      <c r="L5283" s="444">
        <f t="shared" ca="1" si="184"/>
        <v>-2722166125883451.5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185"/>
        <v>-2722166125883451.5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-11342358857847.715</v>
      </c>
      <c r="L5284" s="444">
        <f t="shared" ca="1" si="184"/>
        <v>-2733508484741299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185"/>
        <v>-2733508484741299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-11389618686422.078</v>
      </c>
      <c r="L5285" s="444">
        <f t="shared" ca="1" si="184"/>
        <v>-2744898103427721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185"/>
        <v>-2744898103427721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-11437075430948.838</v>
      </c>
      <c r="L5286" s="444">
        <f t="shared" ca="1" si="184"/>
        <v>-2756335178858670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185"/>
        <v>-2756335178858670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-11484729911911.125</v>
      </c>
      <c r="L5287" s="444">
        <f t="shared" ca="1" si="184"/>
        <v>-2767819908770581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185"/>
        <v>-2767819908770581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-11532582953210.754</v>
      </c>
      <c r="L5288" s="444">
        <f t="shared" ca="1" si="184"/>
        <v>-2779352491723792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185"/>
        <v>-2779352491723792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-11580635382182.467</v>
      </c>
      <c r="L5289" s="444">
        <f t="shared" ca="1" si="184"/>
        <v>-2790933127105974.5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185"/>
        <v>-2790933127105974.5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-11628888029608.227</v>
      </c>
      <c r="L5290" s="444">
        <f t="shared" ca="1" si="184"/>
        <v>-2802562015135582.5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185"/>
        <v>-2802562015135582.5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-11677341729731.594</v>
      </c>
      <c r="L5291" s="444">
        <f t="shared" ca="1" si="184"/>
        <v>-2814239356865314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185"/>
        <v>-2814239356865314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-11725997320272.141</v>
      </c>
      <c r="L5292" s="444">
        <f t="shared" ca="1" si="184"/>
        <v>-2825965354185586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185"/>
        <v>-2825965354185586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-11774855642439.941</v>
      </c>
      <c r="L5293" s="444">
        <f t="shared" ca="1" si="184"/>
        <v>-2837740209828026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185"/>
        <v>-2837740209828026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-11823917540950.107</v>
      </c>
      <c r="L5294" s="444">
        <f t="shared" ca="1" si="184"/>
        <v>-2849564127368976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185"/>
        <v>-2849564127368976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-11873183864037.4</v>
      </c>
      <c r="L5295" s="444">
        <f t="shared" ca="1" si="184"/>
        <v>-2861437311233013.5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185"/>
        <v>-2861437311233013.5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-11922655463470.889</v>
      </c>
      <c r="L5296" s="444">
        <f t="shared" ca="1" si="184"/>
        <v>-2873359966696484.5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185"/>
        <v>-2873359966696484.5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-11972333194568.686</v>
      </c>
      <c r="L5297" s="444">
        <f t="shared" ca="1" si="184"/>
        <v>-2885332299891053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185"/>
        <v>-2885332299891053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-12022217916212.721</v>
      </c>
      <c r="L5298" s="444">
        <f t="shared" ca="1" si="184"/>
        <v>-2897354517807265.5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185"/>
        <v>-2897354517807265.5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-12072310490863.605</v>
      </c>
      <c r="L5299" s="444">
        <f t="shared" ca="1" si="184"/>
        <v>-2909426828298129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185"/>
        <v>-2909426828298129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-12122611784575.537</v>
      </c>
      <c r="L5300" s="444">
        <f t="shared" ca="1" si="184"/>
        <v>-2921549440082704.5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185"/>
        <v>-2921549440082704.5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-12173122667011.27</v>
      </c>
      <c r="L5301" s="444">
        <f t="shared" ca="1" si="184"/>
        <v>-2933722562749716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185"/>
        <v>-2933722562749716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-12223844011457.15</v>
      </c>
      <c r="L5302" s="444">
        <f t="shared" ca="1" si="184"/>
        <v>-2945946406761173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185"/>
        <v>-2945946406761173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-12274776694838.221</v>
      </c>
      <c r="L5303" s="444">
        <f t="shared" ca="1" si="184"/>
        <v>-2958221183456011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185"/>
        <v>-2958221183456011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-12325921597733.379</v>
      </c>
      <c r="L5304" s="444">
        <f t="shared" ca="1" si="184"/>
        <v>-2970547105053744.5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185"/>
        <v>-2970547105053744.5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-12377279604390.602</v>
      </c>
      <c r="L5305" s="444">
        <f t="shared" ca="1" si="184"/>
        <v>-2982924384658135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185"/>
        <v>-2982924384658135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-12428851602742.229</v>
      </c>
      <c r="L5306" s="444">
        <f t="shared" ca="1" si="184"/>
        <v>-2995353236260877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185"/>
        <v>-2995353236260877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-12480638484420.32</v>
      </c>
      <c r="L5307" s="444">
        <f t="shared" ca="1" si="184"/>
        <v>-3007833874745297.5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185"/>
        <v>-3007833874745297.5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-12532641144772.072</v>
      </c>
      <c r="L5308" s="444">
        <f t="shared" ca="1" si="184"/>
        <v>-3020366515890069.5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185"/>
        <v>-3020366515890069.5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-12584860482875.289</v>
      </c>
      <c r="L5309" s="444">
        <f t="shared" ca="1" si="184"/>
        <v>-3032951376372945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185"/>
        <v>-3032951376372945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-12637297401553.938</v>
      </c>
      <c r="L5310" s="444">
        <f t="shared" ca="1" si="184"/>
        <v>-3045588673774499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185"/>
        <v>-3045588673774499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-12689952807393.746</v>
      </c>
      <c r="L5311" s="444">
        <f t="shared" ca="1" si="184"/>
        <v>-3058278626581892.5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185"/>
        <v>-3058278626581892.5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-12742827610757.885</v>
      </c>
      <c r="L5312" s="444">
        <f t="shared" ca="1" si="184"/>
        <v>-3071021454192650.5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185"/>
        <v>-3071021454192650.5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-12795922725802.711</v>
      </c>
      <c r="L5313" s="444">
        <f t="shared" ca="1" si="184"/>
        <v>-3083817376918453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185"/>
        <v>-3083817376918453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-12849239070493.555</v>
      </c>
      <c r="L5314" s="444">
        <f t="shared" ca="1" si="184"/>
        <v>-3096666615988946.5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185"/>
        <v>-3096666615988946.5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-12902777566620.609</v>
      </c>
      <c r="L5315" s="444">
        <f t="shared" ca="1" si="184"/>
        <v>-3109569393555567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185"/>
        <v>-3109569393555567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-12956539139814.863</v>
      </c>
      <c r="L5316" s="444">
        <f t="shared" ca="1" si="184"/>
        <v>-3122525932695382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185"/>
        <v>-3122525932695382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-13010524719564.092</v>
      </c>
      <c r="L5317" s="444">
        <f t="shared" ca="1" si="184"/>
        <v>-3135536457414946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185"/>
        <v>-3135536457414946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-13064735239228.941</v>
      </c>
      <c r="L5318" s="444">
        <f t="shared" ca="1" si="184"/>
        <v>-3148601192654175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185"/>
        <v>-3148601192654175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-13119171636059.063</v>
      </c>
      <c r="L5319" s="444">
        <f t="shared" ca="1" si="184"/>
        <v>-3161720364290234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185"/>
        <v>-3161720364290234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-13173834851209.309</v>
      </c>
      <c r="L5320" s="444">
        <f t="shared" ca="1" si="184"/>
        <v>-3174894199141443.5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185"/>
        <v>-3174894199141443.5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-13228725829756.014</v>
      </c>
      <c r="L5321" s="444">
        <f t="shared" ca="1" si="184"/>
        <v>-3188122924971199.5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185"/>
        <v>-3188122924971199.5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-13283845520713.332</v>
      </c>
      <c r="L5322" s="444">
        <f t="shared" ca="1" si="184"/>
        <v>-3201406770491913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185"/>
        <v>-3201406770491913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-13339194877049.637</v>
      </c>
      <c r="L5323" s="444">
        <f t="shared" ca="1" si="184"/>
        <v>-3214745965368962.5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185"/>
        <v>-3214745965368962.5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-13394774855704.01</v>
      </c>
      <c r="L5324" s="444">
        <f t="shared" ca="1" si="184"/>
        <v>-3228140740224666.5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185"/>
        <v>-3228140740224666.5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-13450586417602.777</v>
      </c>
      <c r="L5325" s="444">
        <f t="shared" ca="1" si="184"/>
        <v>-3241591326642269.5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185"/>
        <v>-3241591326642269.5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-13506630527676.123</v>
      </c>
      <c r="L5326" s="444">
        <f t="shared" ca="1" si="184"/>
        <v>-3255097957169945.5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185"/>
        <v>-3255097957169945.5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-13562908154874.773</v>
      </c>
      <c r="L5327" s="444">
        <f t="shared" ca="1" si="184"/>
        <v>-3268660865324820.5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185"/>
        <v>-3268660865324820.5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-13619420272186.752</v>
      </c>
      <c r="L5328" s="444">
        <f t="shared" ca="1" si="184"/>
        <v>-3282280285597007.5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185"/>
        <v>-3282280285597007.5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-13676167856654.197</v>
      </c>
      <c r="L5329" s="444">
        <f t="shared" ca="1" si="184"/>
        <v>-3295956453453661.5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185"/>
        <v>-3295956453453661.5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-13733151889390.256</v>
      </c>
      <c r="L5330" s="444">
        <f t="shared" ca="1" si="184"/>
        <v>-3309689605343052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185"/>
        <v>-3309689605343052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-13790373355596.051</v>
      </c>
      <c r="L5331" s="444">
        <f t="shared" ca="1" si="184"/>
        <v>-3323479978698648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185"/>
        <v>-3323479978698648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-13847833244577.699</v>
      </c>
      <c r="L5332" s="444">
        <f t="shared" ca="1" si="184"/>
        <v>-3337327811943225.5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185"/>
        <v>-3337327811943225.5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-13905532549763.439</v>
      </c>
      <c r="L5333" s="444">
        <f t="shared" ca="1" si="184"/>
        <v>-3351233344492989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185"/>
        <v>-3351233344492989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-13963472268720.787</v>
      </c>
      <c r="L5334" s="444">
        <f t="shared" ca="1" si="184"/>
        <v>-3365196816761710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185"/>
        <v>-3365196816761710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-14021653403173.791</v>
      </c>
      <c r="L5335" s="444">
        <f t="shared" ca="1" si="184"/>
        <v>-3379218470164884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185"/>
        <v>-3379218470164884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-14080076959020.35</v>
      </c>
      <c r="L5336" s="444">
        <f t="shared" ca="1" si="184"/>
        <v>-3393298547123904.5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185"/>
        <v>-3393298547123904.5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-14138743946349.602</v>
      </c>
      <c r="L5337" s="444">
        <f t="shared" ca="1" si="184"/>
        <v>-3407437291070254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185"/>
        <v>-3407437291070254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-14197655379459.391</v>
      </c>
      <c r="L5338" s="444">
        <f t="shared" ca="1" si="184"/>
        <v>-3421634946449713.5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185"/>
        <v>-3421634946449713.5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-14256812276873.807</v>
      </c>
      <c r="L5339" s="444">
        <f t="shared" ca="1" si="184"/>
        <v>-3435891758726587.5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185"/>
        <v>-3435891758726587.5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-14316215661360.781</v>
      </c>
      <c r="L5340" s="444">
        <f t="shared" ca="1" si="184"/>
        <v>-3450207974387948.5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185"/>
        <v>-3450207974387948.5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-14375866559949.785</v>
      </c>
      <c r="L5341" s="444">
        <f t="shared" ca="1" si="184"/>
        <v>-3464583840947898.5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185"/>
        <v>-3464583840947898.5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-14435766003949.576</v>
      </c>
      <c r="L5342" s="444">
        <f t="shared" ca="1" si="184"/>
        <v>-3479019606951848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185"/>
        <v>-3479019606951848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-14495915028966.033</v>
      </c>
      <c r="L5343" s="444">
        <f t="shared" ca="1" si="184"/>
        <v>-3493515521980814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185"/>
        <v>-3493515521980814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-14556314674920.059</v>
      </c>
      <c r="L5344" s="444">
        <f t="shared" ca="1" si="184"/>
        <v>-3508071836655734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185"/>
        <v>-3508071836655734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-14616965986065.559</v>
      </c>
      <c r="L5345" s="444">
        <f t="shared" ca="1" si="184"/>
        <v>-3522688802641799.5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185"/>
        <v>-3522688802641799.5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-14677870011007.498</v>
      </c>
      <c r="L5346" s="444">
        <f t="shared" ca="1" si="184"/>
        <v>-3537366672652807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185"/>
        <v>-3537366672652807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-14739027802720.029</v>
      </c>
      <c r="L5347" s="444">
        <f t="shared" ca="1" si="184"/>
        <v>-3552105700455527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185"/>
        <v>-3552105700455527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-14800440418564.695</v>
      </c>
      <c r="L5348" s="444">
        <f t="shared" ca="1" si="184"/>
        <v>-3566906140874091.5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185"/>
        <v>-3566906140874091.5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-14862108920308.713</v>
      </c>
      <c r="L5349" s="444">
        <f t="shared" ca="1" si="184"/>
        <v>-3581768249794400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185"/>
        <v>-3581768249794400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-14924034374143.334</v>
      </c>
      <c r="L5350" s="444">
        <f t="shared" ca="1" si="184"/>
        <v>-3596692284168543.5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185"/>
        <v>-3596692284168543.5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-14986217850702.262</v>
      </c>
      <c r="L5351" s="444">
        <f t="shared" ca="1" si="184"/>
        <v>-3611678502019246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185"/>
        <v>-3611678502019246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-15048660425080.193</v>
      </c>
      <c r="L5352" s="444">
        <f t="shared" ca="1" si="184"/>
        <v>-3626727162444326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185"/>
        <v>-3626727162444326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-15111363176851.359</v>
      </c>
      <c r="L5353" s="444">
        <f t="shared" ca="1" si="184"/>
        <v>-3641838525621177.5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185"/>
        <v>-3641838525621177.5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-15174327190088.24</v>
      </c>
      <c r="L5354" s="444">
        <f t="shared" ca="1" si="184"/>
        <v>-3657012852811265.5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185"/>
        <v>-3657012852811265.5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-15237553553380.275</v>
      </c>
      <c r="L5355" s="444">
        <f t="shared" ca="1" si="184"/>
        <v>-3672250406364646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185"/>
        <v>-3672250406364646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-15301043359852.691</v>
      </c>
      <c r="L5356" s="444">
        <f t="shared" ca="1" si="184"/>
        <v>-3687551449724498.5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185"/>
        <v>-3687551449724498.5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-15364797707185.412</v>
      </c>
      <c r="L5357" s="444">
        <f t="shared" ca="1" si="184"/>
        <v>-3702916247431684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185"/>
        <v>-3702916247431684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-15428817697632.016</v>
      </c>
      <c r="L5358" s="444">
        <f t="shared" ca="1" si="184"/>
        <v>-3718345065129316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185"/>
        <v>-3718345065129316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-15493104438038.816</v>
      </c>
      <c r="L5359" s="444">
        <f t="shared" ca="1" si="184"/>
        <v>-3733838169567355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185"/>
        <v>-3733838169567355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-15557659039863.979</v>
      </c>
      <c r="L5360" s="444">
        <f t="shared" ca="1" si="184"/>
        <v>-3749395828607219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185"/>
        <v>-3749395828607219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-15622482619196.746</v>
      </c>
      <c r="L5361" s="444">
        <f t="shared" ca="1" si="184"/>
        <v>-3765018311226415.5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185"/>
        <v>-3765018311226415.5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-15687576296776.729</v>
      </c>
      <c r="L5362" s="444">
        <f t="shared" ca="1" si="184"/>
        <v>-3780705887523192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185"/>
        <v>-3780705887523192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-15752941198013.299</v>
      </c>
      <c r="L5363" s="444">
        <f t="shared" ref="L5363:L5617" ca="1" si="189">I5363-J5363+K5363</f>
        <v>-3796458828721205.5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190">L5363</f>
        <v>-3796458828721205.5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-15818578453005.023</v>
      </c>
      <c r="L5364" s="444">
        <f t="shared" ca="1" si="189"/>
        <v>-3812277407174210.5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190"/>
        <v>-3812277407174210.5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-15884489196559.211</v>
      </c>
      <c r="L5365" s="444">
        <f t="shared" ca="1" si="189"/>
        <v>-3828161896370769.5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190"/>
        <v>-3828161896370769.5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-15950674568211.541</v>
      </c>
      <c r="L5366" s="444">
        <f t="shared" ca="1" si="189"/>
        <v>-3844112570938981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190"/>
        <v>-3844112570938981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-16017135712245.756</v>
      </c>
      <c r="L5367" s="444">
        <f t="shared" ca="1" si="189"/>
        <v>-3860129706651227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190"/>
        <v>-3860129706651227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-16083873777713.445</v>
      </c>
      <c r="L5368" s="444">
        <f t="shared" ca="1" si="189"/>
        <v>-3876213580428940.5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190"/>
        <v>-3876213580428940.5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-16150889918453.916</v>
      </c>
      <c r="L5369" s="444">
        <f t="shared" ca="1" si="189"/>
        <v>-3892364470347394.5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190"/>
        <v>-3892364470347394.5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-16218185293114.143</v>
      </c>
      <c r="L5370" s="444">
        <f t="shared" ca="1" si="189"/>
        <v>-3908582655640508.5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190"/>
        <v>-3908582655640508.5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-16285761065168.785</v>
      </c>
      <c r="L5371" s="444">
        <f t="shared" ca="1" si="189"/>
        <v>-3924868416705677.5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190"/>
        <v>-3924868416705677.5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-16353618402940.324</v>
      </c>
      <c r="L5372" s="444">
        <f t="shared" ca="1" si="189"/>
        <v>-3941222035108618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190"/>
        <v>-3941222035108618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-16421758479619.244</v>
      </c>
      <c r="L5373" s="444">
        <f t="shared" ca="1" si="189"/>
        <v>-3957643793588237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190"/>
        <v>-3957643793588237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-16490182473284.318</v>
      </c>
      <c r="L5374" s="444">
        <f t="shared" ca="1" si="189"/>
        <v>-3974133976061521.5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190"/>
        <v>-3974133976061521.5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-16558891566923.004</v>
      </c>
      <c r="L5375" s="444">
        <f t="shared" ca="1" si="189"/>
        <v>-3990692867628444.5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190"/>
        <v>-3990692867628444.5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-16627886948451.852</v>
      </c>
      <c r="L5376" s="444">
        <f t="shared" ca="1" si="189"/>
        <v>-4007320754576896.5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190"/>
        <v>-4007320754576896.5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-16697169810737.066</v>
      </c>
      <c r="L5377" s="444">
        <f t="shared" ca="1" si="189"/>
        <v>-4024017924387633.5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190"/>
        <v>-4024017924387633.5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-16766741351615.137</v>
      </c>
      <c r="L5378" s="444">
        <f t="shared" ca="1" si="189"/>
        <v>-4040784665739248.5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190"/>
        <v>-4040784665739248.5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-16836602773913.535</v>
      </c>
      <c r="L5379" s="444">
        <f t="shared" ca="1" si="189"/>
        <v>-4057621268513162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190"/>
        <v>-4057621268513162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-16906755285471.508</v>
      </c>
      <c r="L5380" s="444">
        <f t="shared" ca="1" si="189"/>
        <v>-4074528023798633.5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190"/>
        <v>-4074528023798633.5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-16977200099160.973</v>
      </c>
      <c r="L5381" s="444">
        <f t="shared" ca="1" si="189"/>
        <v>-4091505223897794.5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190"/>
        <v>-4091505223897794.5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-17047938432907.479</v>
      </c>
      <c r="L5382" s="444">
        <f t="shared" ca="1" si="189"/>
        <v>-4108553162330702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190"/>
        <v>-4108553162330702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-17118971509711.258</v>
      </c>
      <c r="L5383" s="444">
        <f t="shared" ca="1" si="189"/>
        <v>-4125672133840413.5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190"/>
        <v>-4125672133840413.5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-17190300557668.389</v>
      </c>
      <c r="L5384" s="444">
        <f t="shared" ca="1" si="189"/>
        <v>-4142862434398082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190"/>
        <v>-4142862434398082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-17261926809992.008</v>
      </c>
      <c r="L5385" s="444">
        <f t="shared" ca="1" si="189"/>
        <v>-4160124361208074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190"/>
        <v>-4160124361208074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-17333851505033.643</v>
      </c>
      <c r="L5386" s="444">
        <f t="shared" ca="1" si="189"/>
        <v>-4177458212713107.5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190"/>
        <v>-4177458212713107.5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-17406075886304.615</v>
      </c>
      <c r="L5387" s="444">
        <f t="shared" ca="1" si="189"/>
        <v>-4194864288599412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190"/>
        <v>-4194864288599412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-17478601202497.549</v>
      </c>
      <c r="L5388" s="444">
        <f t="shared" ca="1" si="189"/>
        <v>-4212342889801909.5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190"/>
        <v>-4212342889801909.5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-17551428707507.959</v>
      </c>
      <c r="L5389" s="444">
        <f t="shared" ca="1" si="189"/>
        <v>-4229894318509417.5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190"/>
        <v>-4229894318509417.5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-17624559660455.906</v>
      </c>
      <c r="L5390" s="444">
        <f t="shared" ca="1" si="189"/>
        <v>-4247518878169873.5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190"/>
        <v>-4247518878169873.5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-17697995325707.809</v>
      </c>
      <c r="L5391" s="444">
        <f t="shared" ca="1" si="189"/>
        <v>-4265216873495581.5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190"/>
        <v>-4265216873495581.5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-17771736972898.258</v>
      </c>
      <c r="L5392" s="444">
        <f t="shared" ca="1" si="189"/>
        <v>-4282988610468480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190"/>
        <v>-4282988610468480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-17845785876952</v>
      </c>
      <c r="L5393" s="444">
        <f t="shared" ca="1" si="189"/>
        <v>-4300834396345432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190"/>
        <v>-4300834396345432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-17920143318105.965</v>
      </c>
      <c r="L5394" s="444">
        <f t="shared" ca="1" si="189"/>
        <v>-4318754539663538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190"/>
        <v>-4318754539663538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-17994810581931.406</v>
      </c>
      <c r="L5395" s="444">
        <f t="shared" ca="1" si="189"/>
        <v>-4336749350245469.5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190"/>
        <v>-4336749350245469.5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-18069788959356.121</v>
      </c>
      <c r="L5396" s="444">
        <f t="shared" ca="1" si="189"/>
        <v>-4354819139204825.5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190"/>
        <v>-4354819139204825.5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-18145079746686.773</v>
      </c>
      <c r="L5397" s="444">
        <f t="shared" ca="1" si="189"/>
        <v>-4372964218951512.5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190"/>
        <v>-4372964218951512.5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-18220684245631.301</v>
      </c>
      <c r="L5398" s="444">
        <f t="shared" ca="1" si="189"/>
        <v>-4391184903197144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190"/>
        <v>-4391184903197144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-18296603763321.43</v>
      </c>
      <c r="L5399" s="444">
        <f t="shared" ca="1" si="189"/>
        <v>-4409481506960465.5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190"/>
        <v>-4409481506960465.5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-18372839612335.273</v>
      </c>
      <c r="L5400" s="444">
        <f t="shared" ca="1" si="189"/>
        <v>-4427854346572801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190"/>
        <v>-4427854346572801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-18449393110720.004</v>
      </c>
      <c r="L5401" s="444">
        <f t="shared" ca="1" si="189"/>
        <v>-4446303739683521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190"/>
        <v>-4446303739683521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-18526265582014.672</v>
      </c>
      <c r="L5402" s="444">
        <f t="shared" ca="1" si="189"/>
        <v>-4464830005265535.5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190"/>
        <v>-4464830005265535.5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-18603458355273.063</v>
      </c>
      <c r="L5403" s="444">
        <f t="shared" ca="1" si="189"/>
        <v>-4483433463620808.5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190"/>
        <v>-4483433463620808.5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-18680972765086.703</v>
      </c>
      <c r="L5404" s="444">
        <f t="shared" ca="1" si="189"/>
        <v>-4502114436385895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190"/>
        <v>-4502114436385895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-18758810151607.895</v>
      </c>
      <c r="L5405" s="444">
        <f t="shared" ca="1" si="189"/>
        <v>-4520873246537503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190"/>
        <v>-4520873246537503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-18836971860572.93</v>
      </c>
      <c r="L5406" s="444">
        <f t="shared" ca="1" si="189"/>
        <v>-4539710218398076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190"/>
        <v>-4539710218398076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-18915459243325.316</v>
      </c>
      <c r="L5407" s="444">
        <f t="shared" ca="1" si="189"/>
        <v>-4558625677641401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190"/>
        <v>-4558625677641401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-18994273656839.172</v>
      </c>
      <c r="L5408" s="444">
        <f t="shared" ca="1" si="189"/>
        <v>-4577619951298240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190"/>
        <v>-4577619951298240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-19073416463742.668</v>
      </c>
      <c r="L5409" s="444">
        <f t="shared" ca="1" si="189"/>
        <v>-4596693367761983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190"/>
        <v>-4596693367761983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-19152889032341.594</v>
      </c>
      <c r="L5410" s="444">
        <f t="shared" ca="1" si="189"/>
        <v>-4615846256794325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190"/>
        <v>-4615846256794325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-19232692736643.02</v>
      </c>
      <c r="L5411" s="444">
        <f t="shared" ca="1" si="189"/>
        <v>-4635078949530968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190"/>
        <v>-4635078949530968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-19312828956379.031</v>
      </c>
      <c r="L5412" s="444">
        <f t="shared" ca="1" si="189"/>
        <v>-4654391778487347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190"/>
        <v>-4654391778487347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-19393299077030.613</v>
      </c>
      <c r="L5413" s="444">
        <f t="shared" ca="1" si="189"/>
        <v>-4673785077564378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190"/>
        <v>-4673785077564378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-19474104489851.574</v>
      </c>
      <c r="L5414" s="444">
        <f t="shared" ca="1" si="189"/>
        <v>-4693259182054230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190"/>
        <v>-4693259182054230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-19555246591892.625</v>
      </c>
      <c r="L5415" s="444">
        <f t="shared" ca="1" si="189"/>
        <v>-4712814428646123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190"/>
        <v>-4712814428646123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-19636726786025.512</v>
      </c>
      <c r="L5416" s="444">
        <f t="shared" ca="1" si="189"/>
        <v>-4732451155432149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190"/>
        <v>-4732451155432149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-19718546480967.289</v>
      </c>
      <c r="L5417" s="444">
        <f t="shared" ca="1" si="189"/>
        <v>-4752169701913116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190"/>
        <v>-4752169701913116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-19800707091304.648</v>
      </c>
      <c r="L5418" s="444">
        <f t="shared" ca="1" si="189"/>
        <v>-4771970409004421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190"/>
        <v>-4771970409004421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-19883210037518.422</v>
      </c>
      <c r="L5419" s="444">
        <f t="shared" ca="1" si="189"/>
        <v>-4791853619041939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190"/>
        <v>-4791853619041939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-19966056746008.078</v>
      </c>
      <c r="L5420" s="444">
        <f t="shared" ca="1" si="189"/>
        <v>-4811819675787947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190"/>
        <v>-4811819675787947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-20049248649116.445</v>
      </c>
      <c r="L5421" s="444">
        <f t="shared" ca="1" si="189"/>
        <v>-4831868924437063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190"/>
        <v>-4831868924437063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-20132787185154.43</v>
      </c>
      <c r="L5422" s="444">
        <f t="shared" ca="1" si="189"/>
        <v>-4852001711622217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190"/>
        <v>-4852001711622217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-20216673798425.902</v>
      </c>
      <c r="L5423" s="444">
        <f t="shared" ca="1" si="189"/>
        <v>-4872218385420643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190"/>
        <v>-4872218385420643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-20300909939252.68</v>
      </c>
      <c r="L5424" s="444">
        <f t="shared" ca="1" si="189"/>
        <v>-4892519295359896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190"/>
        <v>-4892519295359896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-20385497063999.566</v>
      </c>
      <c r="L5425" s="444">
        <f t="shared" ca="1" si="189"/>
        <v>-4912904792423896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190"/>
        <v>-4912904792423896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-20470436635099.566</v>
      </c>
      <c r="L5426" s="444">
        <f t="shared" ca="1" si="189"/>
        <v>-4933375229058996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190"/>
        <v>-4933375229058996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-20555730121079.148</v>
      </c>
      <c r="L5427" s="444">
        <f t="shared" ca="1" si="189"/>
        <v>-4953930959180075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190"/>
        <v>-4953930959180075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-20641378996583.645</v>
      </c>
      <c r="L5428" s="444">
        <f t="shared" ca="1" si="189"/>
        <v>-4974572338176659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190"/>
        <v>-4974572338176659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-20727384742402.746</v>
      </c>
      <c r="L5429" s="444">
        <f t="shared" ca="1" si="189"/>
        <v>-4995299722919062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190"/>
        <v>-4995299722919062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-20813748845496.09</v>
      </c>
      <c r="L5430" s="444">
        <f t="shared" ca="1" si="189"/>
        <v>-5016113471764558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190"/>
        <v>-5016113471764558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-20900472799018.992</v>
      </c>
      <c r="L5431" s="444">
        <f t="shared" ca="1" si="189"/>
        <v>-5037013944563577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190"/>
        <v>-5037013944563577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-20987558102348.238</v>
      </c>
      <c r="L5432" s="444">
        <f t="shared" ca="1" si="189"/>
        <v>-5058001502665925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190"/>
        <v>-5058001502665925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-21075006261108.02</v>
      </c>
      <c r="L5433" s="444">
        <f t="shared" ca="1" si="189"/>
        <v>-5079076508927033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190"/>
        <v>-5079076508927033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-21162818787195.969</v>
      </c>
      <c r="L5434" s="444">
        <f t="shared" ca="1" si="189"/>
        <v>-5100239327714229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190"/>
        <v>-5100239327714229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-21250997198809.289</v>
      </c>
      <c r="L5435" s="444">
        <f t="shared" ca="1" si="189"/>
        <v>-5121490324913038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190"/>
        <v>-5121490324913038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-21339543020470.992</v>
      </c>
      <c r="L5436" s="444">
        <f t="shared" ca="1" si="189"/>
        <v>-5142829867933509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190"/>
        <v>-5142829867933509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-21428457783056.289</v>
      </c>
      <c r="L5437" s="444">
        <f t="shared" ca="1" si="189"/>
        <v>-5164258325716565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190"/>
        <v>-5164258325716565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-21517743023819.02</v>
      </c>
      <c r="L5438" s="444">
        <f t="shared" ca="1" si="189"/>
        <v>-5185776068740384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190"/>
        <v>-5185776068740384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-21607400286418.266</v>
      </c>
      <c r="L5439" s="444">
        <f t="shared" ca="1" si="189"/>
        <v>-5207383469026802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190"/>
        <v>-5207383469026802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-21697431120945.008</v>
      </c>
      <c r="L5440" s="444">
        <f t="shared" ca="1" si="189"/>
        <v>-5229080900147747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190"/>
        <v>-5229080900147747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-21787837083948.945</v>
      </c>
      <c r="L5441" s="444">
        <f t="shared" ca="1" si="189"/>
        <v>-5250868737231696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190"/>
        <v>-5250868737231696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-21878619738465.398</v>
      </c>
      <c r="L5442" s="444">
        <f t="shared" ca="1" si="189"/>
        <v>-5272747356970161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190"/>
        <v>-5272747356970161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-21969780654042.336</v>
      </c>
      <c r="L5443" s="444">
        <f t="shared" ca="1" si="189"/>
        <v>-5294717137624203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190"/>
        <v>-5294717137624203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-22061321406767.512</v>
      </c>
      <c r="L5444" s="444">
        <f t="shared" ca="1" si="189"/>
        <v>-5316778459030971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190"/>
        <v>-5316778459030971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-22153243579295.711</v>
      </c>
      <c r="L5445" s="444">
        <f t="shared" ca="1" si="189"/>
        <v>-5338931702610267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190"/>
        <v>-5338931702610267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-22245548760876.113</v>
      </c>
      <c r="L5446" s="444">
        <f t="shared" ca="1" si="189"/>
        <v>-5361177251371143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190"/>
        <v>-5361177251371143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-22338238547379.762</v>
      </c>
      <c r="L5447" s="444">
        <f t="shared" ca="1" si="189"/>
        <v>-5383515489918523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190"/>
        <v>-5383515489918523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-22431314541327.18</v>
      </c>
      <c r="L5448" s="444">
        <f t="shared" ca="1" si="189"/>
        <v>-5405946804459850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190"/>
        <v>-5405946804459850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-22524778351916.043</v>
      </c>
      <c r="L5449" s="444">
        <f t="shared" ca="1" si="189"/>
        <v>-5428471582811766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190"/>
        <v>-5428471582811766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-22618631595049.023</v>
      </c>
      <c r="L5450" s="444">
        <f t="shared" ca="1" si="189"/>
        <v>-5451090214406815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190"/>
        <v>-5451090214406815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-22712875893361.73</v>
      </c>
      <c r="L5451" s="444">
        <f t="shared" ca="1" si="189"/>
        <v>-5473803090300177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190"/>
        <v>-5473803090300177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-22807512876250.738</v>
      </c>
      <c r="L5452" s="444">
        <f t="shared" ca="1" si="189"/>
        <v>-5496610603176428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190"/>
        <v>-5496610603176428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-22902544179901.781</v>
      </c>
      <c r="L5453" s="444">
        <f t="shared" ca="1" si="189"/>
        <v>-5519513147356330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190"/>
        <v>-5519513147356330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-22997971447318.043</v>
      </c>
      <c r="L5454" s="444">
        <f t="shared" ca="1" si="189"/>
        <v>-5542511118803648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190"/>
        <v>-5542511118803648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-23093796328348.531</v>
      </c>
      <c r="L5455" s="444">
        <f t="shared" ca="1" si="189"/>
        <v>-5565604915131997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190"/>
        <v>-5565604915131997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-23190020479716.652</v>
      </c>
      <c r="L5456" s="444">
        <f t="shared" ca="1" si="189"/>
        <v>-5588794935611714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190"/>
        <v>-5588794935611714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-23286645565048.809</v>
      </c>
      <c r="L5457" s="444">
        <f t="shared" ca="1" si="189"/>
        <v>-5612081581176763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190"/>
        <v>-5612081581176763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-23383673254903.18</v>
      </c>
      <c r="L5458" s="444">
        <f t="shared" ca="1" si="189"/>
        <v>-5635465254431666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190"/>
        <v>-5635465254431666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-23481105226798.609</v>
      </c>
      <c r="L5459" s="444">
        <f t="shared" ca="1" si="189"/>
        <v>-5658946359658465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190"/>
        <v>-5658946359658465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-23578943165243.605</v>
      </c>
      <c r="L5460" s="444">
        <f t="shared" ca="1" si="189"/>
        <v>-5682525302823709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190"/>
        <v>-5682525302823709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-23677188761765.453</v>
      </c>
      <c r="L5461" s="444">
        <f t="shared" ca="1" si="189"/>
        <v>-5706202491585474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190"/>
        <v>-5706202491585474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-23775843714939.477</v>
      </c>
      <c r="L5462" s="444">
        <f t="shared" ca="1" si="189"/>
        <v>-5729978335300413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190"/>
        <v>-5729978335300413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-23874909730418.387</v>
      </c>
      <c r="L5463" s="444">
        <f t="shared" ca="1" si="189"/>
        <v>-5753853245030831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190"/>
        <v>-5753853245030831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-23974388520961.797</v>
      </c>
      <c r="L5464" s="444">
        <f t="shared" ca="1" si="189"/>
        <v>-5777827633551793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190"/>
        <v>-5777827633551793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-24074281806465.805</v>
      </c>
      <c r="L5465" s="444">
        <f t="shared" ca="1" si="189"/>
        <v>-5801901915358259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190"/>
        <v>-5801901915358259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-24174591313992.746</v>
      </c>
      <c r="L5466" s="444">
        <f t="shared" ca="1" si="189"/>
        <v>-5826076506672252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190"/>
        <v>-5826076506672252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-24275318777801.051</v>
      </c>
      <c r="L5467" s="444">
        <f t="shared" ca="1" si="189"/>
        <v>-5850351825450053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190"/>
        <v>-5850351825450053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-24376465939375.219</v>
      </c>
      <c r="L5468" s="444">
        <f t="shared" ca="1" si="189"/>
        <v>-5874728291389428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190"/>
        <v>-5874728291389428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-24478034547455.949</v>
      </c>
      <c r="L5469" s="444">
        <f t="shared" ca="1" si="189"/>
        <v>-5899206325936884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190"/>
        <v>-5899206325936884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-24580026358070.352</v>
      </c>
      <c r="L5470" s="444">
        <f t="shared" ca="1" si="189"/>
        <v>-5923786352294954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190"/>
        <v>-5923786352294954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-24682443134562.309</v>
      </c>
      <c r="L5471" s="444">
        <f t="shared" ca="1" si="189"/>
        <v>-5948468795429516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190"/>
        <v>-5948468795429516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-24785286647622.984</v>
      </c>
      <c r="L5472" s="444">
        <f t="shared" ca="1" si="189"/>
        <v>-5973254082077139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190"/>
        <v>-5973254082077139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-24888558675321.414</v>
      </c>
      <c r="L5473" s="444">
        <f t="shared" ca="1" si="189"/>
        <v>-5998142640752460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190"/>
        <v>-5998142640752460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-24992261003135.25</v>
      </c>
      <c r="L5474" s="444">
        <f t="shared" ca="1" si="189"/>
        <v>-6023134901755595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190"/>
        <v>-6023134901755595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-25096395423981.645</v>
      </c>
      <c r="L5475" s="444">
        <f t="shared" ca="1" si="189"/>
        <v>-6048231297179577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190"/>
        <v>-6048231297179577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-25200963738248.238</v>
      </c>
      <c r="L5476" s="444">
        <f t="shared" ca="1" si="189"/>
        <v>-6073432260917825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190"/>
        <v>-6073432260917825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-25305967753824.27</v>
      </c>
      <c r="L5477" s="444">
        <f t="shared" ca="1" si="189"/>
        <v>-6098738228671649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190"/>
        <v>-6098738228671649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-25411409286131.871</v>
      </c>
      <c r="L5478" s="444">
        <f t="shared" ca="1" si="189"/>
        <v>-6124149637957781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190"/>
        <v>-6124149637957781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-25517290158157.422</v>
      </c>
      <c r="L5479" s="444">
        <f t="shared" ca="1" si="189"/>
        <v>-6149666928115938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190"/>
        <v>-6149666928115938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-25623612200483.074</v>
      </c>
      <c r="L5480" s="444">
        <f t="shared" ca="1" si="189"/>
        <v>-6175290540316421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190"/>
        <v>-6175290540316421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-25730377251318.422</v>
      </c>
      <c r="L5481" s="444">
        <f t="shared" ca="1" si="189"/>
        <v>-6201020917567739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190"/>
        <v>-6201020917567739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-25837587156532.246</v>
      </c>
      <c r="L5482" s="444">
        <f t="shared" ca="1" si="189"/>
        <v>-6226858504724271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190"/>
        <v>-6226858504724271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-25945243769684.461</v>
      </c>
      <c r="L5483" s="444">
        <f t="shared" ca="1" si="189"/>
        <v>-6252803748493955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190"/>
        <v>-6252803748493955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-26053348952058.145</v>
      </c>
      <c r="L5484" s="444">
        <f t="shared" ca="1" si="189"/>
        <v>-6278857097446013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190"/>
        <v>-6278857097446013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-26161904572691.719</v>
      </c>
      <c r="L5485" s="444">
        <f t="shared" ca="1" si="189"/>
        <v>-6305019002018705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190"/>
        <v>-6305019002018705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-26270912508411.27</v>
      </c>
      <c r="L5486" s="444">
        <f t="shared" ca="1" si="189"/>
        <v>-6331289914527116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190"/>
        <v>-6331289914527116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-26380374643862.984</v>
      </c>
      <c r="L5487" s="444">
        <f t="shared" ca="1" si="189"/>
        <v>-6357670289170979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190"/>
        <v>-6357670289170979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-26490292871545.746</v>
      </c>
      <c r="L5488" s="444">
        <f t="shared" ca="1" si="189"/>
        <v>-6384160582042525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190"/>
        <v>-6384160582042525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-26600669091843.855</v>
      </c>
      <c r="L5489" s="444">
        <f t="shared" ca="1" si="189"/>
        <v>-6410761251134369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190"/>
        <v>-6410761251134369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-26711505213059.871</v>
      </c>
      <c r="L5490" s="444">
        <f t="shared" ca="1" si="189"/>
        <v>-6437472756347429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190"/>
        <v>-6437472756347429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-26822803151447.621</v>
      </c>
      <c r="L5491" s="444">
        <f t="shared" ca="1" si="189"/>
        <v>-6464295559498877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190"/>
        <v>-6464295559498877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-26934564831245.32</v>
      </c>
      <c r="L5492" s="444">
        <f t="shared" ca="1" si="189"/>
        <v>-6491230124330122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190"/>
        <v>-6491230124330122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-27046792184708.84</v>
      </c>
      <c r="L5493" s="444">
        <f t="shared" ca="1" si="189"/>
        <v>-6518276916514831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190"/>
        <v>-6518276916514831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-27159487152145.129</v>
      </c>
      <c r="L5494" s="444">
        <f t="shared" ca="1" si="189"/>
        <v>-6545436403666976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190"/>
        <v>-6545436403666976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-27272651681945.734</v>
      </c>
      <c r="L5495" s="444">
        <f t="shared" ca="1" si="189"/>
        <v>-6572709055348922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190"/>
        <v>-6572709055348922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-27386287730620.508</v>
      </c>
      <c r="L5496" s="444">
        <f t="shared" ca="1" si="189"/>
        <v>-6600095343079543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190"/>
        <v>-6600095343079543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-27500397262831.43</v>
      </c>
      <c r="L5497" s="444">
        <f t="shared" ca="1" si="189"/>
        <v>-6627595740342374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190"/>
        <v>-6627595740342374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-27614982251426.559</v>
      </c>
      <c r="L5498" s="444">
        <f t="shared" ca="1" si="189"/>
        <v>-6655210722593801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190"/>
        <v>-6655210722593801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-27730044677474.172</v>
      </c>
      <c r="L5499" s="444">
        <f t="shared" ca="1" si="189"/>
        <v>-6682940767271275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190"/>
        <v>-6682940767271275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-27845586530296.98</v>
      </c>
      <c r="L5500" s="444">
        <f t="shared" ca="1" si="189"/>
        <v>-6710786353801572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190"/>
        <v>-6710786353801572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-27961609807506.551</v>
      </c>
      <c r="L5501" s="444">
        <f t="shared" ca="1" si="189"/>
        <v>-6738747963609079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190"/>
        <v>-6738747963609079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-28078116515037.828</v>
      </c>
      <c r="L5502" s="444">
        <f t="shared" ca="1" si="189"/>
        <v>-6766826080124117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190"/>
        <v>-6766826080124117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-28195108667183.82</v>
      </c>
      <c r="L5503" s="444">
        <f t="shared" ca="1" si="189"/>
        <v>-6795021188791301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190"/>
        <v>-6795021188791301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-28312588286630.422</v>
      </c>
      <c r="L5504" s="444">
        <f t="shared" ca="1" si="189"/>
        <v>-6823333777077931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190"/>
        <v>-6823333777077931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-28430557404491.379</v>
      </c>
      <c r="L5505" s="444">
        <f t="shared" ca="1" si="189"/>
        <v>-6851764334482422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190"/>
        <v>-6851764334482422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-28549018060343.426</v>
      </c>
      <c r="L5506" s="444">
        <f t="shared" ca="1" si="189"/>
        <v>-6880313352542765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190"/>
        <v>-6880313352542765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-28667972302261.52</v>
      </c>
      <c r="L5507" s="444">
        <f t="shared" ca="1" si="189"/>
        <v>-6908981324845027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190"/>
        <v>-6908981324845027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-28787422186854.277</v>
      </c>
      <c r="L5508" s="444">
        <f t="shared" ca="1" si="189"/>
        <v>-6937768747031881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190"/>
        <v>-6937768747031881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-28907369779299.504</v>
      </c>
      <c r="L5509" s="444">
        <f t="shared" ca="1" si="189"/>
        <v>-6966676116811181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190"/>
        <v>-6966676116811181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-29027817153379.922</v>
      </c>
      <c r="L5510" s="444">
        <f t="shared" ca="1" si="189"/>
        <v>-6995703933964561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190"/>
        <v>-6995703933964561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-29148766391519.004</v>
      </c>
      <c r="L5511" s="444">
        <f t="shared" ca="1" si="189"/>
        <v>-7024852700356080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190"/>
        <v>-7024852700356080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-29270219584816.996</v>
      </c>
      <c r="L5512" s="444">
        <f t="shared" ca="1" si="189"/>
        <v>-7054122919940897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190"/>
        <v>-7054122919940897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-29392178833087.07</v>
      </c>
      <c r="L5513" s="444">
        <f t="shared" ca="1" si="189"/>
        <v>-7083515098773984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190"/>
        <v>-7083515098773984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-29514646244891.598</v>
      </c>
      <c r="L5514" s="444">
        <f t="shared" ca="1" si="189"/>
        <v>-7113029745018876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190"/>
        <v>-7113029745018876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-29637623937578.648</v>
      </c>
      <c r="L5515" s="444">
        <f t="shared" ca="1" si="189"/>
        <v>-7142667368956455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190"/>
        <v>-7142667368956455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-29761114037318.563</v>
      </c>
      <c r="L5516" s="444">
        <f t="shared" ca="1" si="189"/>
        <v>-7172428482993774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190"/>
        <v>-7172428482993774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-29885118679140.723</v>
      </c>
      <c r="L5517" s="444">
        <f t="shared" ca="1" si="189"/>
        <v>-7202313601672915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190"/>
        <v>-7202313601672915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-30009640006970.48</v>
      </c>
      <c r="L5518" s="444">
        <f t="shared" ca="1" si="189"/>
        <v>-7232323241679885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190"/>
        <v>-7232323241679885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-30134680173666.188</v>
      </c>
      <c r="L5519" s="444">
        <f t="shared" ca="1" si="189"/>
        <v>-7262457921853551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190"/>
        <v>-7262457921853551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-30260241341056.461</v>
      </c>
      <c r="L5520" s="444">
        <f t="shared" ca="1" si="189"/>
        <v>-7292718163194607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190"/>
        <v>-7292718163194607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-30386325679977.527</v>
      </c>
      <c r="L5521" s="444">
        <f t="shared" ca="1" si="189"/>
        <v>-7323104488874585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190"/>
        <v>-7323104488874585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-30512935370310.77</v>
      </c>
      <c r="L5522" s="444">
        <f t="shared" ca="1" si="189"/>
        <v>-7353617424244896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190"/>
        <v>-7353617424244896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-30640072601020.398</v>
      </c>
      <c r="L5523" s="444">
        <f t="shared" ca="1" si="189"/>
        <v>-7384257496845916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190"/>
        <v>-7384257496845916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-30767739570191.316</v>
      </c>
      <c r="L5524" s="444">
        <f t="shared" ca="1" si="189"/>
        <v>-7415025236416107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190"/>
        <v>-7415025236416107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-30895938485067.109</v>
      </c>
      <c r="L5525" s="444">
        <f t="shared" ca="1" si="189"/>
        <v>-7445921174901174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190"/>
        <v>-7445921174901174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-31024671562088.223</v>
      </c>
      <c r="L5526" s="444">
        <f t="shared" ca="1" si="189"/>
        <v>-7476945846463262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190"/>
        <v>-7476945846463262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-31153941026930.258</v>
      </c>
      <c r="L5527" s="444">
        <f t="shared" ca="1" si="189"/>
        <v>-7508099787490192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190"/>
        <v>-7508099787490192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-31283749114542.465</v>
      </c>
      <c r="L5528" s="444">
        <f t="shared" ca="1" si="189"/>
        <v>-7539383536604734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190"/>
        <v>-7539383536604734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-31414098069186.391</v>
      </c>
      <c r="L5529" s="444">
        <f t="shared" ca="1" si="189"/>
        <v>-7570797634673920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190"/>
        <v>-7570797634673920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-31544990144474.668</v>
      </c>
      <c r="L5530" s="444">
        <f t="shared" ca="1" si="189"/>
        <v>-7602342624818395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190"/>
        <v>-7602342624818395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-31676427603409.98</v>
      </c>
      <c r="L5531" s="444">
        <f t="shared" ca="1" si="189"/>
        <v>-7634019052421805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190"/>
        <v>-7634019052421805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-31808412718424.188</v>
      </c>
      <c r="L5532" s="444">
        <f t="shared" ca="1" si="189"/>
        <v>-7665827465140229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190"/>
        <v>-7665827465140229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-31940947771417.621</v>
      </c>
      <c r="L5533" s="444">
        <f t="shared" ca="1" si="189"/>
        <v>-7697768412911647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190"/>
        <v>-7697768412911647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-32074035053798.527</v>
      </c>
      <c r="L5534" s="444">
        <f t="shared" ca="1" si="189"/>
        <v>-7729842447965446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190"/>
        <v>-7729842447965446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-32207676866522.691</v>
      </c>
      <c r="L5535" s="444">
        <f t="shared" ca="1" si="189"/>
        <v>-7762050124831969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190"/>
        <v>-7762050124831969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-32341875520133.199</v>
      </c>
      <c r="L5536" s="444">
        <f t="shared" ca="1" si="189"/>
        <v>-7794392000352102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190"/>
        <v>-7794392000352102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-32476633334800.422</v>
      </c>
      <c r="L5537" s="444">
        <f t="shared" ca="1" si="189"/>
        <v>-7826868633686902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190"/>
        <v>-7826868633686902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-32611952640362.094</v>
      </c>
      <c r="L5538" s="444">
        <f t="shared" ca="1" si="189"/>
        <v>-7859480586327264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190"/>
        <v>-7859480586327264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-32747835776363.605</v>
      </c>
      <c r="L5539" s="444">
        <f t="shared" ca="1" si="189"/>
        <v>-7892228422103628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190"/>
        <v>-7892228422103628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-32884285092098.453</v>
      </c>
      <c r="L5540" s="444">
        <f t="shared" ca="1" si="189"/>
        <v>-7925112707195726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190"/>
        <v>-7925112707195726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-33021302946648.863</v>
      </c>
      <c r="L5541" s="444">
        <f t="shared" ca="1" si="189"/>
        <v>-7958134010142375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190"/>
        <v>-7958134010142375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-33158891708926.563</v>
      </c>
      <c r="L5542" s="444">
        <f t="shared" ca="1" si="189"/>
        <v>-7991292901851302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190"/>
        <v>-7991292901851302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-33297053757713.758</v>
      </c>
      <c r="L5543" s="444">
        <f t="shared" ca="1" si="189"/>
        <v>-8024589955609016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190"/>
        <v>-8024589955609016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-33435791481704.234</v>
      </c>
      <c r="L5544" s="444">
        <f t="shared" ca="1" si="189"/>
        <v>-8058025747090720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190"/>
        <v>-8058025747090720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-33575107279544.66</v>
      </c>
      <c r="L5545" s="444">
        <f t="shared" ca="1" si="189"/>
        <v>-8091600854370265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190"/>
        <v>-8091600854370265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-33715003559876.098</v>
      </c>
      <c r="L5546" s="444">
        <f t="shared" ca="1" si="189"/>
        <v>-8125315857930141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190"/>
        <v>-8125315857930141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-33855482741375.586</v>
      </c>
      <c r="L5547" s="444">
        <f t="shared" ca="1" si="189"/>
        <v>-8159171340671517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190"/>
        <v>-8159171340671517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-33996547252797.988</v>
      </c>
      <c r="L5548" s="444">
        <f t="shared" ca="1" si="189"/>
        <v>-8193167887924315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190"/>
        <v>-8193167887924315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-34138199533017.98</v>
      </c>
      <c r="L5549" s="444">
        <f t="shared" ca="1" si="189"/>
        <v>-8227306087457333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190"/>
        <v>-8227306087457333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-34280442031072.219</v>
      </c>
      <c r="L5550" s="444">
        <f t="shared" ca="1" si="189"/>
        <v>-8261586529488405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190"/>
        <v>-8261586529488405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-34423277206201.688</v>
      </c>
      <c r="L5551" s="444">
        <f t="shared" ca="1" si="189"/>
        <v>-8296009806694607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190"/>
        <v>-8296009806694607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-34566707527894.199</v>
      </c>
      <c r="L5552" s="444">
        <f t="shared" ca="1" si="189"/>
        <v>-8330576514222501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190"/>
        <v>-8330576514222501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-34710735475927.09</v>
      </c>
      <c r="L5553" s="444">
        <f t="shared" ca="1" si="189"/>
        <v>-8365287249698428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190"/>
        <v>-8365287249698428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-34855363540410.113</v>
      </c>
      <c r="L5554" s="444">
        <f t="shared" ca="1" si="189"/>
        <v>-8400142613238838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190"/>
        <v>-8400142613238838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-35000594221828.492</v>
      </c>
      <c r="L5555" s="444">
        <f t="shared" ca="1" si="189"/>
        <v>-8435143207460666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190"/>
        <v>-8435143207460666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-35146430031086.109</v>
      </c>
      <c r="L5556" s="444">
        <f t="shared" ca="1" si="189"/>
        <v>-8470289637491752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190"/>
        <v>-8470289637491752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-35292873489548.969</v>
      </c>
      <c r="L5557" s="444">
        <f t="shared" ca="1" si="189"/>
        <v>-8505582510981301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190"/>
        <v>-8505582510981301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-35439927129088.75</v>
      </c>
      <c r="L5558" s="444">
        <f t="shared" ca="1" si="189"/>
        <v>-8541022438110390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190"/>
        <v>-8541022438110390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-35587593492126.617</v>
      </c>
      <c r="L5559" s="444">
        <f t="shared" ca="1" si="189"/>
        <v>-8576610031602517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190"/>
        <v>-8576610031602517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-35735875131677.156</v>
      </c>
      <c r="L5560" s="444">
        <f t="shared" ca="1" si="189"/>
        <v>-8612345906734194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190"/>
        <v>-8612345906734194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-35884774611392.477</v>
      </c>
      <c r="L5561" s="444">
        <f t="shared" ca="1" si="189"/>
        <v>-8648230681345586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190"/>
        <v>-8648230681345586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-36034294505606.609</v>
      </c>
      <c r="L5562" s="444">
        <f t="shared" ca="1" si="189"/>
        <v>-8684264975851193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190"/>
        <v>-8684264975851193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-36184437399379.977</v>
      </c>
      <c r="L5563" s="444">
        <f t="shared" ca="1" si="189"/>
        <v>-8720449413250573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190"/>
        <v>-8720449413250573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-36335205888544.055</v>
      </c>
      <c r="L5564" s="444">
        <f t="shared" ca="1" si="189"/>
        <v>-8756784619139117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190"/>
        <v>-8756784619139117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-36486602579746.32</v>
      </c>
      <c r="L5565" s="444">
        <f t="shared" ca="1" si="189"/>
        <v>-8793271221718863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190"/>
        <v>-8793271221718863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-36638630090495.266</v>
      </c>
      <c r="L5566" s="444">
        <f t="shared" ca="1" si="189"/>
        <v>-8829909851809358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190"/>
        <v>-8829909851809358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-36791291049205.656</v>
      </c>
      <c r="L5567" s="444">
        <f t="shared" ca="1" si="189"/>
        <v>-8866701142858564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190"/>
        <v>-8866701142858564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-36944588095244.016</v>
      </c>
      <c r="L5568" s="444">
        <f t="shared" ca="1" si="189"/>
        <v>-8903645730953808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190"/>
        <v>-8903645730953808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-37098523878974.203</v>
      </c>
      <c r="L5569" s="444">
        <f t="shared" ca="1" si="189"/>
        <v>-8940744254832782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190"/>
        <v>-8940744254832782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-37253101061803.258</v>
      </c>
      <c r="L5570" s="444">
        <f t="shared" ca="1" si="189"/>
        <v>-8977997355894585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190"/>
        <v>-8977997355894585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-37408322316227.438</v>
      </c>
      <c r="L5571" s="444">
        <f t="shared" ca="1" si="189"/>
        <v>-9015405678210812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190"/>
        <v>-9015405678210812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-37564190325878.383</v>
      </c>
      <c r="L5572" s="444">
        <f t="shared" ca="1" si="189"/>
        <v>-9052969868536690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190"/>
        <v>-9052969868536690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-37720707785569.539</v>
      </c>
      <c r="L5573" s="444">
        <f t="shared" ca="1" si="189"/>
        <v>-9090690576322260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190"/>
        <v>-9090690576322260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-37877877401342.75</v>
      </c>
      <c r="L5574" s="444">
        <f t="shared" ca="1" si="189"/>
        <v>-9128568453723602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190"/>
        <v>-9128568453723602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-38035701890515.008</v>
      </c>
      <c r="L5575" s="444">
        <f t="shared" ca="1" si="189"/>
        <v>-9166604155614118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190"/>
        <v>-9166604155614118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-38194183981725.492</v>
      </c>
      <c r="L5576" s="444">
        <f t="shared" ca="1" si="189"/>
        <v>-9204798339595844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190"/>
        <v>-9204798339595844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-38353326414982.68</v>
      </c>
      <c r="L5577" s="444">
        <f t="shared" ca="1" si="189"/>
        <v>-9243151666010826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190"/>
        <v>-9243151666010826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-38513131941711.773</v>
      </c>
      <c r="L5578" s="444">
        <f t="shared" ca="1" si="189"/>
        <v>-9281664797952538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190"/>
        <v>-9281664797952538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-38673603324802.242</v>
      </c>
      <c r="L5579" s="444">
        <f t="shared" ca="1" si="189"/>
        <v>-9320338401277340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190"/>
        <v>-9320338401277340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-38834743338655.586</v>
      </c>
      <c r="L5580" s="444">
        <f t="shared" ca="1" si="189"/>
        <v>-9359173144615996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190"/>
        <v>-9359173144615996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-38996554769233.313</v>
      </c>
      <c r="L5581" s="444">
        <f t="shared" ca="1" si="189"/>
        <v>-9398169699385230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190"/>
        <v>-9398169699385230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-39159040414105.125</v>
      </c>
      <c r="L5582" s="444">
        <f t="shared" ca="1" si="189"/>
        <v>-9437328739799336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190"/>
        <v>-9437328739799336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-39322203082497.234</v>
      </c>
      <c r="L5583" s="444">
        <f t="shared" ca="1" si="189"/>
        <v>-9476650942881834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190"/>
        <v>-9476650942881834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-39486045595340.977</v>
      </c>
      <c r="L5584" s="444">
        <f t="shared" ca="1" si="189"/>
        <v>-9516136988477174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190"/>
        <v>-9516136988477174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-39650570785321.555</v>
      </c>
      <c r="L5585" s="444">
        <f t="shared" ca="1" si="189"/>
        <v>-9555787559262496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190"/>
        <v>-9555787559262496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-39815781496927.063</v>
      </c>
      <c r="L5586" s="444">
        <f t="shared" ca="1" si="189"/>
        <v>-9595603340759424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190"/>
        <v>-9595603340759424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-39981680586497.602</v>
      </c>
      <c r="L5587" s="444">
        <f t="shared" ca="1" si="189"/>
        <v>-9635585021345922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190"/>
        <v>-9635585021345922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-40148270922274.672</v>
      </c>
      <c r="L5588" s="444">
        <f t="shared" ca="1" si="189"/>
        <v>-9675733292268196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190"/>
        <v>-9675733292268196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-40315555384450.813</v>
      </c>
      <c r="L5589" s="444">
        <f t="shared" ca="1" si="189"/>
        <v>-9716048847652646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190"/>
        <v>-9716048847652646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-40483536865219.359</v>
      </c>
      <c r="L5590" s="444">
        <f t="shared" ca="1" si="189"/>
        <v>-9756532384517866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190"/>
        <v>-9756532384517866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-40652218268824.438</v>
      </c>
      <c r="L5591" s="444">
        <f t="shared" ca="1" si="189"/>
        <v>-9797184602786690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190"/>
        <v>-9797184602786690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-40821602511611.211</v>
      </c>
      <c r="L5592" s="444">
        <f t="shared" ca="1" si="189"/>
        <v>-9838006205298302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190"/>
        <v>-9838006205298302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-40991692522076.258</v>
      </c>
      <c r="L5593" s="444">
        <f t="shared" ca="1" si="189"/>
        <v>-9878997897820378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190"/>
        <v>-9878997897820378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-41162491240918.242</v>
      </c>
      <c r="L5594" s="444">
        <f t="shared" ca="1" si="189"/>
        <v>-9920160389061296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190"/>
        <v>-9920160389061296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-41334001621088.734</v>
      </c>
      <c r="L5595" s="444">
        <f t="shared" ca="1" si="189"/>
        <v>-9961494390682384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190"/>
        <v>-9961494390682384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-41506226627843.266</v>
      </c>
      <c r="L5596" s="444">
        <f t="shared" ca="1" si="189"/>
        <v>-1.0003000617310228E+16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190"/>
        <v>-1.0003000617310228E+16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-41679169238792.617</v>
      </c>
      <c r="L5597" s="444">
        <f t="shared" ca="1" si="189"/>
        <v>-1.004467978654902E+16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190"/>
        <v>-1.004467978654902E+16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-41852832443954.25</v>
      </c>
      <c r="L5598" s="444">
        <f t="shared" ca="1" si="189"/>
        <v>-1.0086532618992974E+16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190"/>
        <v>-1.0086532618992974E+16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-42027219245804.055</v>
      </c>
      <c r="L5599" s="444">
        <f t="shared" ca="1" si="189"/>
        <v>-1.0128559838238778E+16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190"/>
        <v>-1.0128559838238778E+16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-42202332659328.242</v>
      </c>
      <c r="L5600" s="444">
        <f t="shared" ca="1" si="189"/>
        <v>-1.0170762170898106E+16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190"/>
        <v>-1.0170762170898106E+16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-42378175712075.438</v>
      </c>
      <c r="L5601" s="444">
        <f t="shared" ca="1" si="189"/>
        <v>-1.0213140346610182E+16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190"/>
        <v>-1.0213140346610182E+16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-42554751444209.094</v>
      </c>
      <c r="L5602" s="444">
        <f t="shared" ca="1" si="189"/>
        <v>-1.0255695098054392E+16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190"/>
        <v>-1.0255695098054392E+16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-42732062908559.969</v>
      </c>
      <c r="L5603" s="444">
        <f t="shared" ca="1" si="189"/>
        <v>-1.0298427160962952E+16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190"/>
        <v>-1.0298427160962952E+16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-42910113170678.969</v>
      </c>
      <c r="L5604" s="444">
        <f t="shared" ca="1" si="189"/>
        <v>-1.034133727413363E+16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190"/>
        <v>-1.034133727413363E+16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-43088905308890.125</v>
      </c>
      <c r="L5605" s="444">
        <f t="shared" ca="1" si="189"/>
        <v>-1.038442617944252E+16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190"/>
        <v>-1.038442617944252E+16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-43268442414343.836</v>
      </c>
      <c r="L5606" s="444">
        <f t="shared" ca="1" si="189"/>
        <v>-1.0427694621856864E+16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190"/>
        <v>-1.0427694621856864E+16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-43448727591070.266</v>
      </c>
      <c r="L5607" s="444">
        <f t="shared" ca="1" si="189"/>
        <v>-1.0471143349447934E+16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190"/>
        <v>-1.0471143349447934E+16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-43629763956033.055</v>
      </c>
      <c r="L5608" s="444">
        <f t="shared" ca="1" si="189"/>
        <v>-1.0514773113403968E+16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190"/>
        <v>-1.0514773113403968E+16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-43811554639183.203</v>
      </c>
      <c r="L5609" s="444">
        <f t="shared" ca="1" si="189"/>
        <v>-1.0558584668043152E+16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190"/>
        <v>-1.0558584668043152E+16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-43994102783513.133</v>
      </c>
      <c r="L5610" s="444">
        <f t="shared" ca="1" si="189"/>
        <v>-1.0602578770826666E+16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190"/>
        <v>-1.0602578770826666E+16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-44177411545111.109</v>
      </c>
      <c r="L5611" s="444">
        <f t="shared" ca="1" si="189"/>
        <v>-1.0646756182371778E+16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190"/>
        <v>-1.0646756182371778E+16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-44361484093215.742</v>
      </c>
      <c r="L5612" s="444">
        <f t="shared" ca="1" si="189"/>
        <v>-1.0691117666464994E+16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190"/>
        <v>-1.0691117666464994E+16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-44546323610270.805</v>
      </c>
      <c r="L5613" s="444">
        <f t="shared" ca="1" si="189"/>
        <v>-1.0735663990075264E+16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190"/>
        <v>-1.0735663990075264E+16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-44731933291980.266</v>
      </c>
      <c r="L5614" s="444">
        <f t="shared" ca="1" si="189"/>
        <v>-1.0780395923367244E+16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190"/>
        <v>-1.0780395923367244E+16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-44918316347363.516</v>
      </c>
      <c r="L5615" s="444">
        <f t="shared" ca="1" si="189"/>
        <v>-1.0825314239714608E+16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190"/>
        <v>-1.0825314239714608E+16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-45105475998810.867</v>
      </c>
      <c r="L5616" s="444">
        <f t="shared" ca="1" si="189"/>
        <v>-1.0870419715713418E+16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190"/>
        <v>-1.0870419715713418E+16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-45293415482139.242</v>
      </c>
      <c r="L5617" s="444">
        <f t="shared" ca="1" si="189"/>
        <v>-1.0915713131195558E+16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190"/>
        <v>-1.0915713131195558E+16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-45482138046648.156</v>
      </c>
      <c r="L5618" s="444">
        <f t="shared" ref="L5618:L5872" ca="1" si="194">I5618-J5618+K5618</f>
        <v>-1.0961195269242206E+16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195">L5618</f>
        <v>-1.0961195269242206E+16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-45671646955175.859</v>
      </c>
      <c r="L5619" s="444">
        <f t="shared" ca="1" si="194"/>
        <v>-1.1006866916197382E+16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195"/>
        <v>-1.1006866916197382E+16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-45861945484155.758</v>
      </c>
      <c r="L5620" s="444">
        <f t="shared" ca="1" si="194"/>
        <v>-1.1052728861681538E+16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195"/>
        <v>-1.1052728861681538E+16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-46053036923673.078</v>
      </c>
      <c r="L5621" s="444">
        <f t="shared" ca="1" si="194"/>
        <v>-1.1098781898605212E+16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195"/>
        <v>-1.1098781898605212E+16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-46244924577521.719</v>
      </c>
      <c r="L5622" s="444">
        <f t="shared" ca="1" si="194"/>
        <v>-1.1145026823182734E+16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195"/>
        <v>-1.1145026823182734E+16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-46437611763261.391</v>
      </c>
      <c r="L5623" s="444">
        <f t="shared" ca="1" si="194"/>
        <v>-1.1191464434945996E+16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195"/>
        <v>-1.1191464434945996E+16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-46631101812274.984</v>
      </c>
      <c r="L5624" s="444">
        <f t="shared" ca="1" si="194"/>
        <v>-1.123809553675827E+16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195"/>
        <v>-1.123809553675827E+16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-46825398069826.125</v>
      </c>
      <c r="L5625" s="444">
        <f t="shared" ca="1" si="194"/>
        <v>-1.1284920934828096E+16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195"/>
        <v>-1.1284920934828096E+16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-47020503895117.063</v>
      </c>
      <c r="L5626" s="444">
        <f t="shared" ca="1" si="194"/>
        <v>-1.1331941438723214E+16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195"/>
        <v>-1.1331941438723214E+16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-47216422661346.727</v>
      </c>
      <c r="L5627" s="444">
        <f t="shared" ca="1" si="194"/>
        <v>-1.137915786138456E+16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195"/>
        <v>-1.137915786138456E+16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-47413157755769</v>
      </c>
      <c r="L5628" s="444">
        <f t="shared" ca="1" si="194"/>
        <v>-1.1426571019140328E+16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195"/>
        <v>-1.1426571019140328E+16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-47610712579751.367</v>
      </c>
      <c r="L5629" s="444">
        <f t="shared" ca="1" si="194"/>
        <v>-1.147418173172008E+16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195"/>
        <v>-1.147418173172008E+16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-47809090548833.664</v>
      </c>
      <c r="L5630" s="444">
        <f t="shared" ca="1" si="194"/>
        <v>-1.1521990822268914E+16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195"/>
        <v>-1.1521990822268914E+16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-48008295092787.141</v>
      </c>
      <c r="L5631" s="444">
        <f t="shared" ca="1" si="194"/>
        <v>-1.1569999117361702E+16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195"/>
        <v>-1.1569999117361702E+16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-48208329655673.758</v>
      </c>
      <c r="L5632" s="444">
        <f t="shared" ca="1" si="194"/>
        <v>-1.1618207447017376E+16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195"/>
        <v>-1.1618207447017376E+16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-48409197695905.734</v>
      </c>
      <c r="L5633" s="444">
        <f t="shared" ca="1" si="194"/>
        <v>-1.1666616644713282E+16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195"/>
        <v>-1.1666616644713282E+16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-48610902686305.344</v>
      </c>
      <c r="L5634" s="444">
        <f t="shared" ca="1" si="194"/>
        <v>-1.1715227547399588E+16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195"/>
        <v>-1.1715227547399588E+16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-48813448114164.953</v>
      </c>
      <c r="L5635" s="444">
        <f t="shared" ca="1" si="194"/>
        <v>-1.1764040995513752E+16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195"/>
        <v>-1.1764040995513752E+16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-49016837481307.297</v>
      </c>
      <c r="L5636" s="444">
        <f t="shared" ca="1" si="194"/>
        <v>-1.181305783299506E+16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195"/>
        <v>-1.181305783299506E+16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-49221074304146.086</v>
      </c>
      <c r="L5637" s="444">
        <f t="shared" ca="1" si="194"/>
        <v>-1.1862278907299206E+16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195"/>
        <v>-1.1862278907299206E+16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-49426162113746.688</v>
      </c>
      <c r="L5638" s="444">
        <f t="shared" ca="1" si="194"/>
        <v>-1.1911705069412952E+16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195"/>
        <v>-1.1911705069412952E+16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-49632104455887.297</v>
      </c>
      <c r="L5639" s="444">
        <f t="shared" ca="1" si="194"/>
        <v>-1.196133717386884E+16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195"/>
        <v>-1.196133717386884E+16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-49838904891120.164</v>
      </c>
      <c r="L5640" s="444">
        <f t="shared" ca="1" si="194"/>
        <v>-1.201117607875996E+16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195"/>
        <v>-1.201117607875996E+16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-50046566994833.164</v>
      </c>
      <c r="L5641" s="444">
        <f t="shared" ca="1" si="194"/>
        <v>-1.2061222645754794E+16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195"/>
        <v>-1.2061222645754794E+16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-50255094357311.641</v>
      </c>
      <c r="L5642" s="444">
        <f t="shared" ca="1" si="194"/>
        <v>-1.2111477740112106E+16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195"/>
        <v>-1.2111477740112106E+16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-50464490583800.438</v>
      </c>
      <c r="L5643" s="444">
        <f t="shared" ca="1" si="194"/>
        <v>-1.2161942230695906E+16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195"/>
        <v>-1.2161942230695906E+16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-50674759294566.273</v>
      </c>
      <c r="L5644" s="444">
        <f t="shared" ca="1" si="194"/>
        <v>-1.2212616989990472E+16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195"/>
        <v>-1.2212616989990472E+16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-50885904124960.297</v>
      </c>
      <c r="L5645" s="444">
        <f t="shared" ca="1" si="194"/>
        <v>-1.2263502894115432E+16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195"/>
        <v>-1.2263502894115432E+16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-51097928725480.969</v>
      </c>
      <c r="L5646" s="444">
        <f t="shared" ca="1" si="194"/>
        <v>-1.2314600822840912E+16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195"/>
        <v>-1.2314600822840912E+16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-51310836761837.133</v>
      </c>
      <c r="L5647" s="444">
        <f t="shared" ca="1" si="194"/>
        <v>-1.236591165960275E+16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195"/>
        <v>-1.236591165960275E+16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-51524631915011.461</v>
      </c>
      <c r="L5648" s="444">
        <f t="shared" ca="1" si="194"/>
        <v>-1.2417436291517762E+16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195"/>
        <v>-1.2417436291517762E+16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-51739317881324.008</v>
      </c>
      <c r="L5649" s="444">
        <f t="shared" ca="1" si="194"/>
        <v>-1.2469175609399086E+16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195"/>
        <v>-1.2469175609399086E+16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-51954898372496.188</v>
      </c>
      <c r="L5650" s="444">
        <f t="shared" ca="1" si="194"/>
        <v>-1.2521130507771582E+16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195"/>
        <v>-1.2521130507771582E+16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-52171377115714.922</v>
      </c>
      <c r="L5651" s="444">
        <f t="shared" ca="1" si="194"/>
        <v>-1.2573301884887296E+16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195"/>
        <v>-1.2573301884887296E+16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-52388757853697.063</v>
      </c>
      <c r="L5652" s="444">
        <f t="shared" ca="1" si="194"/>
        <v>-1.2625690642740994E+16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195"/>
        <v>-1.2625690642740994E+16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-52607044344754.141</v>
      </c>
      <c r="L5653" s="444">
        <f t="shared" ca="1" si="194"/>
        <v>-1.2678297687085748E+16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195"/>
        <v>-1.2678297687085748E+16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-52826240362857.281</v>
      </c>
      <c r="L5654" s="444">
        <f t="shared" ca="1" si="194"/>
        <v>-1.2731123927448606E+16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195"/>
        <v>-1.2731123927448606E+16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-53046349697702.523</v>
      </c>
      <c r="L5655" s="444">
        <f t="shared" ca="1" si="194"/>
        <v>-1.2784170277146308E+16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195"/>
        <v>-1.2784170277146308E+16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-53267376154776.281</v>
      </c>
      <c r="L5656" s="444">
        <f t="shared" ca="1" si="194"/>
        <v>-1.2837437653301084E+16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195"/>
        <v>-1.2837437653301084E+16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-53489323555421.18</v>
      </c>
      <c r="L5657" s="444">
        <f t="shared" ca="1" si="194"/>
        <v>-1.2890926976856506E+16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195"/>
        <v>-1.2890926976856506E+16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-53712195736902.109</v>
      </c>
      <c r="L5658" s="444">
        <f t="shared" ca="1" si="194"/>
        <v>-1.2944639172593408E+16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195"/>
        <v>-1.2944639172593408E+16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-53935996552472.531</v>
      </c>
      <c r="L5659" s="444">
        <f t="shared" ca="1" si="194"/>
        <v>-1.299857516914588E+16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195"/>
        <v>-1.299857516914588E+16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-54160729871441.164</v>
      </c>
      <c r="L5660" s="444">
        <f t="shared" ca="1" si="194"/>
        <v>-1.3052735899017322E+16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195"/>
        <v>-1.3052735899017322E+16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-54386399579238.844</v>
      </c>
      <c r="L5661" s="444">
        <f t="shared" ca="1" si="194"/>
        <v>-1.310712229859656E+16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195"/>
        <v>-1.310712229859656E+16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-54613009577485.664</v>
      </c>
      <c r="L5662" s="444">
        <f t="shared" ca="1" si="194"/>
        <v>-1.3161735308174046E+16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195"/>
        <v>-1.3161735308174046E+16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-54840563784058.523</v>
      </c>
      <c r="L5663" s="444">
        <f t="shared" ca="1" si="194"/>
        <v>-1.3216575871958104E+16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195"/>
        <v>-1.3216575871958104E+16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-55069066133158.766</v>
      </c>
      <c r="L5664" s="444">
        <f t="shared" ca="1" si="194"/>
        <v>-1.3271644938091262E+16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195"/>
        <v>-1.3271644938091262E+16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-55298520575380.258</v>
      </c>
      <c r="L5665" s="444">
        <f t="shared" ca="1" si="194"/>
        <v>-1.3326943458666642E+16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195"/>
        <v>-1.3326943458666642E+16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-55528931077777.672</v>
      </c>
      <c r="L5666" s="444">
        <f t="shared" ca="1" si="194"/>
        <v>-1.338247238974442E+16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195"/>
        <v>-1.338247238974442E+16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-55760301623935.086</v>
      </c>
      <c r="L5667" s="444">
        <f t="shared" ca="1" si="194"/>
        <v>-1.3438232691368356E+16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195"/>
        <v>-1.3438232691368356E+16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-55992636214034.813</v>
      </c>
      <c r="L5668" s="444">
        <f t="shared" ca="1" si="194"/>
        <v>-1.349422532758239E+16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195"/>
        <v>-1.349422532758239E+16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-56225938864926.625</v>
      </c>
      <c r="L5669" s="444">
        <f t="shared" ca="1" si="194"/>
        <v>-1.3550451266447316E+16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195"/>
        <v>-1.3550451266447316E+16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-56460213610197.148</v>
      </c>
      <c r="L5670" s="444">
        <f t="shared" ca="1" si="194"/>
        <v>-1.3606911480057514E+16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195"/>
        <v>-1.3606911480057514E+16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-56695464500239.641</v>
      </c>
      <c r="L5671" s="444">
        <f t="shared" ca="1" si="194"/>
        <v>-1.3663606944557754E+16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195"/>
        <v>-1.3663606944557754E+16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-56931695602323.977</v>
      </c>
      <c r="L5672" s="444">
        <f t="shared" ca="1" si="194"/>
        <v>-1.3720538640160078E+16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195"/>
        <v>-1.3720538640160078E+16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-57168911000666.992</v>
      </c>
      <c r="L5673" s="444">
        <f t="shared" ca="1" si="194"/>
        <v>-1.3777707551160744E+16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195"/>
        <v>-1.3777707551160744E+16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-57407114796503.102</v>
      </c>
      <c r="L5674" s="444">
        <f t="shared" ca="1" si="194"/>
        <v>-1.3835114665957248E+16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195"/>
        <v>-1.3835114665957248E+16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-57646311108155.195</v>
      </c>
      <c r="L5675" s="444">
        <f t="shared" ca="1" si="194"/>
        <v>-1.3892760977065404E+16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195"/>
        <v>-1.3892760977065404E+16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-57886504071105.852</v>
      </c>
      <c r="L5676" s="444">
        <f t="shared" ca="1" si="194"/>
        <v>-1.395064748113651E+16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195"/>
        <v>-1.395064748113651E+16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-58127697838068.789</v>
      </c>
      <c r="L5677" s="444">
        <f t="shared" ca="1" si="194"/>
        <v>-1.4008775178974578E+16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195"/>
        <v>-1.4008775178974578E+16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-58369896579060.742</v>
      </c>
      <c r="L5678" s="444">
        <f t="shared" ca="1" si="194"/>
        <v>-1.4067145075553638E+16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195"/>
        <v>-1.4067145075553638E+16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-58613104481473.492</v>
      </c>
      <c r="L5679" s="444">
        <f t="shared" ca="1" si="194"/>
        <v>-1.4125758180035112E+16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195"/>
        <v>-1.4125758180035112E+16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-58857325750146.297</v>
      </c>
      <c r="L5680" s="444">
        <f t="shared" ca="1" si="194"/>
        <v>-1.4184615505785258E+16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195"/>
        <v>-1.4184615505785258E+16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-59102564607438.57</v>
      </c>
      <c r="L5681" s="444">
        <f t="shared" ca="1" si="194"/>
        <v>-1.4243718070392696E+16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195"/>
        <v>-1.4243718070392696E+16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-59348825293302.898</v>
      </c>
      <c r="L5682" s="444">
        <f t="shared" ca="1" si="194"/>
        <v>-1.4303066895685998E+16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195"/>
        <v>-1.4303066895685998E+16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-59596112065358.32</v>
      </c>
      <c r="L5683" s="444">
        <f t="shared" ca="1" si="194"/>
        <v>-1.4362663007751356E+16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195"/>
        <v>-1.4362663007751356E+16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-59844429198963.984</v>
      </c>
      <c r="L5684" s="444">
        <f t="shared" ca="1" si="194"/>
        <v>-1.442250743695032E+16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195"/>
        <v>-1.442250743695032E+16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-60093780987293</v>
      </c>
      <c r="L5685" s="444">
        <f t="shared" ca="1" si="194"/>
        <v>-1.4482601217937612E+16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195"/>
        <v>-1.4482601217937612E+16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-60344171741406.711</v>
      </c>
      <c r="L5686" s="444">
        <f t="shared" ca="1" si="194"/>
        <v>-1.4542945389679018E+16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195"/>
        <v>-1.4542945389679018E+16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-60595605790329.25</v>
      </c>
      <c r="L5687" s="444">
        <f t="shared" ca="1" si="194"/>
        <v>-1.4603540995469348E+16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195"/>
        <v>-1.4603540995469348E+16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-60848087481122.289</v>
      </c>
      <c r="L5688" s="444">
        <f t="shared" ca="1" si="194"/>
        <v>-1.466438908295047E+16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195"/>
        <v>-1.466438908295047E+16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-61101621178960.297</v>
      </c>
      <c r="L5689" s="444">
        <f t="shared" ca="1" si="194"/>
        <v>-1.472549070412943E+16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195"/>
        <v>-1.472549070412943E+16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-61356211267205.961</v>
      </c>
      <c r="L5690" s="444">
        <f t="shared" ca="1" si="194"/>
        <v>-1.4786846915396636E+16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195"/>
        <v>-1.4786846915396636E+16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-61611862147485.984</v>
      </c>
      <c r="L5691" s="444">
        <f t="shared" ca="1" si="194"/>
        <v>-1.4848458777544122E+16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195"/>
        <v>-1.4848458777544122E+16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-61868578239767.172</v>
      </c>
      <c r="L5692" s="444">
        <f t="shared" ca="1" si="194"/>
        <v>-1.491032735578389E+16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195"/>
        <v>-1.491032735578389E+16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-62126363982432.875</v>
      </c>
      <c r="L5693" s="444">
        <f t="shared" ca="1" si="194"/>
        <v>-1.4972453719766322E+16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195"/>
        <v>-1.4972453719766322E+16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-62385223832359.672</v>
      </c>
      <c r="L5694" s="444">
        <f t="shared" ca="1" si="194"/>
        <v>-1.5034838943598682E+16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195"/>
        <v>-1.5034838943598682E+16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-62645162264994.508</v>
      </c>
      <c r="L5695" s="444">
        <f t="shared" ca="1" si="194"/>
        <v>-1.5097484105863676E+16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195"/>
        <v>-1.5097484105863676E+16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-62906183774431.984</v>
      </c>
      <c r="L5696" s="444">
        <f t="shared" ca="1" si="194"/>
        <v>-1.5160390289638108E+16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195"/>
        <v>-1.5160390289638108E+16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-63168292873492.117</v>
      </c>
      <c r="L5697" s="444">
        <f t="shared" ca="1" si="194"/>
        <v>-1.52235585825116E+16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195"/>
        <v>-1.52235585825116E+16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-63431494093798.336</v>
      </c>
      <c r="L5698" s="444">
        <f t="shared" ca="1" si="194"/>
        <v>-1.5286990076605398E+16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195"/>
        <v>-1.5286990076605398E+16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-63695791985855.82</v>
      </c>
      <c r="L5699" s="444">
        <f t="shared" ca="1" si="194"/>
        <v>-1.5350685868591254E+16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195"/>
        <v>-1.5350685868591254E+16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-63961191119130.234</v>
      </c>
      <c r="L5700" s="444">
        <f t="shared" ca="1" si="194"/>
        <v>-1.5414647059710384E+16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195"/>
        <v>-1.5414647059710384E+16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-64227696082126.602</v>
      </c>
      <c r="L5701" s="444">
        <f t="shared" ca="1" si="194"/>
        <v>-1.547887475579251E+16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195"/>
        <v>-1.547887475579251E+16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-64495311482468.789</v>
      </c>
      <c r="L5702" s="444">
        <f t="shared" ca="1" si="194"/>
        <v>-1.5543370067274978E+16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195"/>
        <v>-1.5543370067274978E+16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-64764041946979.07</v>
      </c>
      <c r="L5703" s="444">
        <f t="shared" ca="1" si="194"/>
        <v>-1.5608134109221958E+16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195"/>
        <v>-1.5608134109221958E+16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-65033892121758.156</v>
      </c>
      <c r="L5704" s="444">
        <f t="shared" ca="1" si="194"/>
        <v>-1.5673168001343716E+16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195"/>
        <v>-1.5673168001343716E+16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-65304866672265.484</v>
      </c>
      <c r="L5705" s="444">
        <f t="shared" ca="1" si="194"/>
        <v>-1.5738472868015982E+16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195"/>
        <v>-1.5738472868015982E+16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-65576970283399.922</v>
      </c>
      <c r="L5706" s="444">
        <f t="shared" ca="1" si="194"/>
        <v>-1.5804049838299382E+16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195"/>
        <v>-1.5804049838299382E+16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-65850207659580.766</v>
      </c>
      <c r="L5707" s="444">
        <f t="shared" ca="1" si="194"/>
        <v>-1.5869900045958962E+16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195"/>
        <v>-1.5869900045958962E+16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-66124583524829.016</v>
      </c>
      <c r="L5708" s="444">
        <f t="shared" ca="1" si="194"/>
        <v>-1.5936024629483792E+16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195"/>
        <v>-1.5936024629483792E+16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-66400102622849.133</v>
      </c>
      <c r="L5709" s="444">
        <f t="shared" ca="1" si="194"/>
        <v>-1.6002424732106642E+16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195"/>
        <v>-1.6002424732106642E+16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-66676769717111.016</v>
      </c>
      <c r="L5710" s="444">
        <f t="shared" ca="1" si="194"/>
        <v>-1.6069101501823754E+16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195"/>
        <v>-1.6069101501823754E+16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-66954589590932.313</v>
      </c>
      <c r="L5711" s="444">
        <f t="shared" ca="1" si="194"/>
        <v>-1.6136056091414686E+16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195"/>
        <v>-1.6136056091414686E+16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-67233567047561.195</v>
      </c>
      <c r="L5712" s="444">
        <f t="shared" ca="1" si="194"/>
        <v>-1.6203289658462248E+16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195"/>
        <v>-1.6203289658462248E+16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-67513706910259.375</v>
      </c>
      <c r="L5713" s="444">
        <f t="shared" ca="1" si="194"/>
        <v>-1.6270803365372508E+16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195"/>
        <v>-1.6270803365372508E+16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-67795014022385.438</v>
      </c>
      <c r="L5714" s="444">
        <f t="shared" ca="1" si="194"/>
        <v>-1.6338598379394894E+16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195"/>
        <v>-1.6338598379394894E+16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-68077493247478.727</v>
      </c>
      <c r="L5715" s="444">
        <f t="shared" ca="1" si="194"/>
        <v>-1.6406675872642372E+16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195"/>
        <v>-1.6406675872642372E+16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-68361149469343.219</v>
      </c>
      <c r="L5716" s="444">
        <f t="shared" ca="1" si="194"/>
        <v>-1.6475037022111716E+16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195"/>
        <v>-1.6475037022111716E+16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-68645987592132.148</v>
      </c>
      <c r="L5717" s="444">
        <f t="shared" ca="1" si="194"/>
        <v>-1.6543683009703848E+16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195"/>
        <v>-1.6543683009703848E+16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-68932012540432.695</v>
      </c>
      <c r="L5718" s="444">
        <f t="shared" ca="1" si="194"/>
        <v>-1.661261502224428E+16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195"/>
        <v>-1.661261502224428E+16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-69219229259351.156</v>
      </c>
      <c r="L5719" s="444">
        <f t="shared" ca="1" si="194"/>
        <v>-1.6681834251503632E+16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195"/>
        <v>-1.6681834251503632E+16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-69507642714598.461</v>
      </c>
      <c r="L5720" s="444">
        <f t="shared" ca="1" si="194"/>
        <v>-1.675134189421823E+16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195"/>
        <v>-1.675134189421823E+16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-69797257892575.961</v>
      </c>
      <c r="L5721" s="444">
        <f t="shared" ca="1" si="194"/>
        <v>-1.6821139152110806E+16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195"/>
        <v>-1.6821139152110806E+16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-70088079800461.695</v>
      </c>
      <c r="L5722" s="444">
        <f t="shared" ca="1" si="194"/>
        <v>-1.6891227231911268E+16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195"/>
        <v>-1.6891227231911268E+16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-70380113466296.953</v>
      </c>
      <c r="L5723" s="444">
        <f t="shared" ca="1" si="194"/>
        <v>-1.6961607345377564E+16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195"/>
        <v>-1.6961607345377564E+16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-70673363939073.172</v>
      </c>
      <c r="L5724" s="444">
        <f t="shared" ca="1" si="194"/>
        <v>-1.7032280709316638E+16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195"/>
        <v>-1.7032280709316638E+16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-70967836288819.313</v>
      </c>
      <c r="L5725" s="444">
        <f t="shared" ca="1" si="194"/>
        <v>-1.7103248545605458E+16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195"/>
        <v>-1.7103248545605458E+16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-71263535606689.406</v>
      </c>
      <c r="L5726" s="444">
        <f t="shared" ca="1" si="194"/>
        <v>-1.7174512081212148E+16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195"/>
        <v>-1.7174512081212148E+16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-71560467005050.609</v>
      </c>
      <c r="L5727" s="444">
        <f t="shared" ca="1" si="194"/>
        <v>-1.7246072548217198E+16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195"/>
        <v>-1.7246072548217198E+16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-71858635617571.656</v>
      </c>
      <c r="L5728" s="444">
        <f t="shared" ca="1" si="194"/>
        <v>-1.731793118383477E+16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195"/>
        <v>-1.731793118383477E+16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-72158046599311.547</v>
      </c>
      <c r="L5729" s="444">
        <f t="shared" ca="1" si="194"/>
        <v>-1.7390089230434082E+16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195"/>
        <v>-1.7390089230434082E+16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-72458705126808.672</v>
      </c>
      <c r="L5730" s="444">
        <f t="shared" ca="1" si="194"/>
        <v>-1.746254793556089E+16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195"/>
        <v>-1.746254793556089E+16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-72760616398170.375</v>
      </c>
      <c r="L5731" s="444">
        <f t="shared" ca="1" si="194"/>
        <v>-1.753530855195906E+16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195"/>
        <v>-1.753530855195906E+16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-73063785633162.75</v>
      </c>
      <c r="L5732" s="444">
        <f t="shared" ca="1" si="194"/>
        <v>-1.7608372337592222E+16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195"/>
        <v>-1.7608372337592222E+16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-73368218073300.922</v>
      </c>
      <c r="L5733" s="444">
        <f t="shared" ca="1" si="194"/>
        <v>-1.7681740555665522E+16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195"/>
        <v>-1.7681740555665522E+16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-73673918981939.672</v>
      </c>
      <c r="L5734" s="444">
        <f t="shared" ca="1" si="194"/>
        <v>-1.7755414474647462E+16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195"/>
        <v>-1.7755414474647462E+16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-73980893644364.422</v>
      </c>
      <c r="L5735" s="444">
        <f t="shared" ca="1" si="194"/>
        <v>-1.7829395368291826E+16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195"/>
        <v>-1.7829395368291826E+16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-74289147367882.609</v>
      </c>
      <c r="L5736" s="444">
        <f t="shared" ca="1" si="194"/>
        <v>-1.7903684515659708E+16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195"/>
        <v>-1.7903684515659708E+16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-74598685481915.453</v>
      </c>
      <c r="L5737" s="444">
        <f t="shared" ca="1" si="194"/>
        <v>-1.7978283201141624E+16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195"/>
        <v>-1.7978283201141624E+16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-74909513338090.094</v>
      </c>
      <c r="L5738" s="444">
        <f t="shared" ca="1" si="194"/>
        <v>-1.8053192714479716E+16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195"/>
        <v>-1.8053192714479716E+16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-75221636310332.156</v>
      </c>
      <c r="L5739" s="444">
        <f t="shared" ca="1" si="194"/>
        <v>-1.8128414350790048E+16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195"/>
        <v>-1.8128414350790048E+16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-75535059794958.531</v>
      </c>
      <c r="L5740" s="444">
        <f t="shared" ca="1" si="194"/>
        <v>-1.8203949410585008E+16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195"/>
        <v>-1.8203949410585008E+16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-75849789210770.859</v>
      </c>
      <c r="L5741" s="444">
        <f t="shared" ca="1" si="194"/>
        <v>-1.827979919979578E+16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195"/>
        <v>-1.827979919979578E+16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-76165829999149.078</v>
      </c>
      <c r="L5742" s="444">
        <f t="shared" ca="1" si="194"/>
        <v>-1.8355965029794928E+16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195"/>
        <v>-1.8355965029794928E+16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-76483187624145.531</v>
      </c>
      <c r="L5743" s="444">
        <f t="shared" ca="1" si="194"/>
        <v>-1.8432448217419072E+16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195"/>
        <v>-1.8432448217419072E+16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-76801867572579.469</v>
      </c>
      <c r="L5744" s="444">
        <f t="shared" ca="1" si="194"/>
        <v>-1.8509250084991652E+16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195"/>
        <v>-1.8509250084991652E+16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-77121875354131.875</v>
      </c>
      <c r="L5745" s="444">
        <f t="shared" ca="1" si="194"/>
        <v>-1.8586371960345784E+16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195"/>
        <v>-1.8586371960345784E+16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-77443216501440.766</v>
      </c>
      <c r="L5746" s="444">
        <f t="shared" ca="1" si="194"/>
        <v>-1.8663815176847224E+16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195"/>
        <v>-1.8663815176847224E+16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-77765896570196.766</v>
      </c>
      <c r="L5747" s="444">
        <f t="shared" ca="1" si="194"/>
        <v>-1.874158107341742E+16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195"/>
        <v>-1.874158107341742E+16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-78089921139239.25</v>
      </c>
      <c r="L5748" s="444">
        <f t="shared" ca="1" si="194"/>
        <v>-1.881967099455666E+16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195"/>
        <v>-1.881967099455666E+16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-78415295810652.75</v>
      </c>
      <c r="L5749" s="444">
        <f t="shared" ca="1" si="194"/>
        <v>-1.8898086290367312E+16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195"/>
        <v>-1.8898086290367312E+16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-78742026209863.797</v>
      </c>
      <c r="L5750" s="444">
        <f t="shared" ca="1" si="194"/>
        <v>-1.8976828316577176E+16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195"/>
        <v>-1.8976828316577176E+16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-79070117985738.234</v>
      </c>
      <c r="L5751" s="444">
        <f t="shared" ca="1" si="194"/>
        <v>-1.9055898434562916E+16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195"/>
        <v>-1.9055898434562916E+16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-79399576810678.813</v>
      </c>
      <c r="L5752" s="444">
        <f t="shared" ca="1" si="194"/>
        <v>-1.9135298011373596E+16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195"/>
        <v>-1.9135298011373596E+16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-79730408380723.313</v>
      </c>
      <c r="L5753" s="444">
        <f t="shared" ca="1" si="194"/>
        <v>-1.921502841975432E+16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195"/>
        <v>-1.921502841975432E+16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-80062618415643</v>
      </c>
      <c r="L5754" s="444">
        <f t="shared" ca="1" si="194"/>
        <v>-1.9295091038169964E+16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195"/>
        <v>-1.9295091038169964E+16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-80396212659041.516</v>
      </c>
      <c r="L5755" s="444">
        <f t="shared" ca="1" si="194"/>
        <v>-1.9375487250829004E+16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195"/>
        <v>-1.9375487250829004E+16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-80731196878454.188</v>
      </c>
      <c r="L5756" s="444">
        <f t="shared" ca="1" si="194"/>
        <v>-1.945621844770746E+16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195"/>
        <v>-1.945621844770746E+16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-81067576865447.75</v>
      </c>
      <c r="L5757" s="444">
        <f t="shared" ca="1" si="194"/>
        <v>-1.9537286024572908E+16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195"/>
        <v>-1.9537286024572908E+16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-81405358435720.453</v>
      </c>
      <c r="L5758" s="444">
        <f t="shared" ca="1" si="194"/>
        <v>-1.9618691383008628E+16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195"/>
        <v>-1.9618691383008628E+16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-81744547429202.609</v>
      </c>
      <c r="L5759" s="444">
        <f t="shared" ca="1" si="194"/>
        <v>-1.9700435930437832E+16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195"/>
        <v>-1.9700435930437832E+16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-82085149710157.625</v>
      </c>
      <c r="L5760" s="444">
        <f t="shared" ca="1" si="194"/>
        <v>-1.9782521080147988E+16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195"/>
        <v>-1.9782521080147988E+16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-82427171167283.281</v>
      </c>
      <c r="L5761" s="444">
        <f t="shared" ca="1" si="194"/>
        <v>-1.9864948251315272E+16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195"/>
        <v>-1.9864948251315272E+16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-82770617713813.625</v>
      </c>
      <c r="L5762" s="444">
        <f t="shared" ca="1" si="194"/>
        <v>-1.9947718869029084E+16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195"/>
        <v>-1.9947718869029084E+16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-83115495287621.188</v>
      </c>
      <c r="L5763" s="444">
        <f t="shared" ca="1" si="194"/>
        <v>-2.0030834364316704E+16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195"/>
        <v>-2.0030834364316704E+16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-83461809851319.594</v>
      </c>
      <c r="L5764" s="444">
        <f t="shared" ca="1" si="194"/>
        <v>-2.0114296174168024E+16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195"/>
        <v>-2.0114296174168024E+16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-83809567392366.766</v>
      </c>
      <c r="L5765" s="444">
        <f t="shared" ca="1" si="194"/>
        <v>-2.0198105741560392E+16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195"/>
        <v>-2.0198105741560392E+16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-84158773923168.297</v>
      </c>
      <c r="L5766" s="444">
        <f t="shared" ca="1" si="194"/>
        <v>-2.028226451548356E+16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195"/>
        <v>-2.028226451548356E+16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-84509435481181.5</v>
      </c>
      <c r="L5767" s="444">
        <f t="shared" ca="1" si="194"/>
        <v>-2.036677395096474E+16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195"/>
        <v>-2.036677395096474E+16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-84861558129019.75</v>
      </c>
      <c r="L5768" s="444">
        <f t="shared" ca="1" si="194"/>
        <v>-2.045163550909376E+16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195"/>
        <v>-2.045163550909376E+16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-85215147954557.328</v>
      </c>
      <c r="L5769" s="444">
        <f t="shared" ca="1" si="194"/>
        <v>-2.0536850657048316E+16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195"/>
        <v>-2.0536850657048316E+16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-85570211071034.656</v>
      </c>
      <c r="L5770" s="444">
        <f t="shared" ca="1" si="194"/>
        <v>-2.0622420868119352E+16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195"/>
        <v>-2.0622420868119352E+16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-85926753617163.969</v>
      </c>
      <c r="L5771" s="444">
        <f t="shared" ca="1" si="194"/>
        <v>-2.0708347621736516E+16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195"/>
        <v>-2.0708347621736516E+16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-86284781757235.484</v>
      </c>
      <c r="L5772" s="444">
        <f t="shared" ca="1" si="194"/>
        <v>-2.0794632403493752E+16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195"/>
        <v>-2.0794632403493752E+16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-86644301681223.969</v>
      </c>
      <c r="L5773" s="444">
        <f t="shared" ca="1" si="194"/>
        <v>-2.0881276705174976E+16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195"/>
        <v>-2.0881276705174976E+16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-87005319604895.734</v>
      </c>
      <c r="L5774" s="444">
        <f t="shared" ca="1" si="194"/>
        <v>-2.0968282024779872E+16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195"/>
        <v>-2.0968282024779872E+16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-87367841769916.125</v>
      </c>
      <c r="L5775" s="444">
        <f t="shared" ca="1" si="194"/>
        <v>-2.1055649866549788E+16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195"/>
        <v>-2.1055649866549788E+16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-87731874443957.453</v>
      </c>
      <c r="L5776" s="444">
        <f t="shared" ca="1" si="194"/>
        <v>-2.1143381740993744E+16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195"/>
        <v>-2.1143381740993744E+16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-88097423920807.266</v>
      </c>
      <c r="L5777" s="444">
        <f t="shared" ca="1" si="194"/>
        <v>-2.1231479164914552E+16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195"/>
        <v>-2.1231479164914552E+16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-88464496520477.297</v>
      </c>
      <c r="L5778" s="444">
        <f t="shared" ca="1" si="194"/>
        <v>-2.1319943661435028E+16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195"/>
        <v>-2.1319943661435028E+16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-88833098589312.609</v>
      </c>
      <c r="L5779" s="444">
        <f t="shared" ca="1" si="194"/>
        <v>-2.140877676002434E+16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195"/>
        <v>-2.140877676002434E+16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-89203236500101.422</v>
      </c>
      <c r="L5780" s="444">
        <f t="shared" ca="1" si="194"/>
        <v>-2.149797999652444E+16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195"/>
        <v>-2.149797999652444E+16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-89574916652185.172</v>
      </c>
      <c r="L5781" s="444">
        <f t="shared" ca="1" si="194"/>
        <v>-2.1587554913176624E+16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195"/>
        <v>-2.1587554913176624E+16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-89948145471569.266</v>
      </c>
      <c r="L5782" s="444">
        <f t="shared" ca="1" si="194"/>
        <v>-2.1677503058648192E+16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195"/>
        <v>-2.1677503058648192E+16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-90322929411034.125</v>
      </c>
      <c r="L5783" s="444">
        <f t="shared" ca="1" si="194"/>
        <v>-2.1767825988059228E+16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195"/>
        <v>-2.1767825988059228E+16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-90699274950246.781</v>
      </c>
      <c r="L5784" s="444">
        <f t="shared" ca="1" si="194"/>
        <v>-2.1858525263009476E+16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195"/>
        <v>-2.1858525263009476E+16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-91077188595872.813</v>
      </c>
      <c r="L5785" s="444">
        <f t="shared" ca="1" si="194"/>
        <v>-2.1949602451605348E+16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195"/>
        <v>-2.1949602451605348E+16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-91456676881688.953</v>
      </c>
      <c r="L5786" s="444">
        <f t="shared" ca="1" si="194"/>
        <v>-2.2041059128487036E+16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195"/>
        <v>-2.2041059128487036E+16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-91837746368695.984</v>
      </c>
      <c r="L5787" s="444">
        <f t="shared" ca="1" si="194"/>
        <v>-2.2132896874855732E+16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195"/>
        <v>-2.2132896874855732E+16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-92220403645232.219</v>
      </c>
      <c r="L5788" s="444">
        <f t="shared" ca="1" si="194"/>
        <v>-2.2225117278500964E+16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195"/>
        <v>-2.2225117278500964E+16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-92604655327087.344</v>
      </c>
      <c r="L5789" s="444">
        <f t="shared" ca="1" si="194"/>
        <v>-2.2317721933828052E+16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195"/>
        <v>-2.2317721933828052E+16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-92990508057616.875</v>
      </c>
      <c r="L5790" s="444">
        <f t="shared" ca="1" si="194"/>
        <v>-2.2410712441885668E+16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195"/>
        <v>-2.2410712441885668E+16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-93377968507856.953</v>
      </c>
      <c r="L5791" s="444">
        <f t="shared" ca="1" si="194"/>
        <v>-2.2504090410393524E+16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195"/>
        <v>-2.2504090410393524E+16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-93767043376639.688</v>
      </c>
      <c r="L5792" s="444">
        <f t="shared" ca="1" si="194"/>
        <v>-2.2597857453770164E+16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195"/>
        <v>-2.2597857453770164E+16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-94157739390709.016</v>
      </c>
      <c r="L5793" s="444">
        <f t="shared" ca="1" si="194"/>
        <v>-2.2692015193160872E+16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195"/>
        <v>-2.2692015193160872E+16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-94550063304836.969</v>
      </c>
      <c r="L5794" s="444">
        <f t="shared" ca="1" si="194"/>
        <v>-2.2786565256465708E+16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195"/>
        <v>-2.2786565256465708E+16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-94944021901940.453</v>
      </c>
      <c r="L5795" s="444">
        <f t="shared" ca="1" si="194"/>
        <v>-2.2881509278367648E+16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195"/>
        <v>-2.2881509278367648E+16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-95339621993198.531</v>
      </c>
      <c r="L5796" s="444">
        <f t="shared" ca="1" si="194"/>
        <v>-2.2976848900360848E+16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195"/>
        <v>-2.2976848900360848E+16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-95736870418170.203</v>
      </c>
      <c r="L5797" s="444">
        <f t="shared" ca="1" si="194"/>
        <v>-2.307258577077902E+16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195"/>
        <v>-2.307258577077902E+16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-96135774044912.578</v>
      </c>
      <c r="L5798" s="444">
        <f t="shared" ca="1" si="194"/>
        <v>-2.3168721544823932E+16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195"/>
        <v>-2.3168721544823932E+16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-96536339770099.719</v>
      </c>
      <c r="L5799" s="444">
        <f t="shared" ca="1" si="194"/>
        <v>-2.3265257884594032E+16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195"/>
        <v>-2.3265257884594032E+16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-96938574519141.797</v>
      </c>
      <c r="L5800" s="444">
        <f t="shared" ca="1" si="194"/>
        <v>-2.3362196459113172E+16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195"/>
        <v>-2.3362196459113172E+16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-97342485246304.875</v>
      </c>
      <c r="L5801" s="444">
        <f t="shared" ca="1" si="194"/>
        <v>-2.3459538944359476E+16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195"/>
        <v>-2.3459538944359476E+16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-97748078934831.156</v>
      </c>
      <c r="L5802" s="444">
        <f t="shared" ca="1" si="194"/>
        <v>-2.3557287023294308E+16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195"/>
        <v>-2.3557287023294308E+16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-98155362597059.609</v>
      </c>
      <c r="L5803" s="444">
        <f t="shared" ca="1" si="194"/>
        <v>-2.3655442385891368E+16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195"/>
        <v>-2.3655442385891368E+16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-98564343274547.359</v>
      </c>
      <c r="L5804" s="444">
        <f t="shared" ca="1" si="194"/>
        <v>-2.3754006729165916E+16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195"/>
        <v>-2.3754006729165916E+16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-98975028038191.313</v>
      </c>
      <c r="L5805" s="444">
        <f t="shared" ca="1" si="194"/>
        <v>-2.3852981757204108E+16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195"/>
        <v>-2.3852981757204108E+16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-99387423988350.453</v>
      </c>
      <c r="L5806" s="444">
        <f t="shared" ca="1" si="194"/>
        <v>-2.395236918119246E+16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195"/>
        <v>-2.395236918119246E+16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-99801538254968.578</v>
      </c>
      <c r="L5807" s="444">
        <f t="shared" ca="1" si="194"/>
        <v>-2.4052170719447428E+16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195"/>
        <v>-2.4052170719447428E+16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-100217377997697.61</v>
      </c>
      <c r="L5808" s="444">
        <f t="shared" ca="1" si="194"/>
        <v>-2.4152388097445124E+16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195"/>
        <v>-2.4152388097445124E+16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-100634950406021.34</v>
      </c>
      <c r="L5809" s="444">
        <f t="shared" ca="1" si="194"/>
        <v>-2.4253023047851144E+16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195"/>
        <v>-2.4253023047851144E+16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-101054262699379.77</v>
      </c>
      <c r="L5810" s="444">
        <f t="shared" ca="1" si="194"/>
        <v>-2.4354077310550524E+16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195"/>
        <v>-2.4354077310550524E+16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-101475322127293.84</v>
      </c>
      <c r="L5811" s="444">
        <f t="shared" ca="1" si="194"/>
        <v>-2.4455552632677816E+16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195"/>
        <v>-2.4455552632677816E+16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-101898135969490.91</v>
      </c>
      <c r="L5812" s="444">
        <f t="shared" ca="1" si="194"/>
        <v>-2.4557450768647308E+16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195"/>
        <v>-2.4557450768647308E+16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-102322711536030.45</v>
      </c>
      <c r="L5813" s="444">
        <f t="shared" ca="1" si="194"/>
        <v>-2.465977348018334E+16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195"/>
        <v>-2.465977348018334E+16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-102749056167430.58</v>
      </c>
      <c r="L5814" s="444">
        <f t="shared" ca="1" si="194"/>
        <v>-2.4762522536350772E+16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195"/>
        <v>-2.4762522536350772E+16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-103177177234794.88</v>
      </c>
      <c r="L5815" s="444">
        <f t="shared" ca="1" si="194"/>
        <v>-2.4865699713585568E+16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195"/>
        <v>-2.4865699713585568E+16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-103607082139939.86</v>
      </c>
      <c r="L5816" s="444">
        <f t="shared" ca="1" si="194"/>
        <v>-2.4969306795725508E+16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195"/>
        <v>-2.4969306795725508E+16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-104038778315522.95</v>
      </c>
      <c r="L5817" s="444">
        <f t="shared" ca="1" si="194"/>
        <v>-2.5073345574041032E+16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195"/>
        <v>-2.5073345574041032E+16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-104472273225170.97</v>
      </c>
      <c r="L5818" s="444">
        <f t="shared" ca="1" si="194"/>
        <v>-2.5177817847266204E+16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195"/>
        <v>-2.5177817847266204E+16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-104907574363609.19</v>
      </c>
      <c r="L5819" s="444">
        <f t="shared" ca="1" si="194"/>
        <v>-2.5282725421629812E+16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195"/>
        <v>-2.5282725421629812E+16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-105344689256790.88</v>
      </c>
      <c r="L5820" s="444">
        <f t="shared" ca="1" si="194"/>
        <v>-2.5388070110886604E+16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195"/>
        <v>-2.5388070110886604E+16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-105783625462027.52</v>
      </c>
      <c r="L5821" s="444">
        <f t="shared" ca="1" si="194"/>
        <v>-2.5493853736348632E+16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195"/>
        <v>-2.5493853736348632E+16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-106224390568119.3</v>
      </c>
      <c r="L5822" s="444">
        <f t="shared" ca="1" si="194"/>
        <v>-2.5600078126916752E+16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195"/>
        <v>-2.5600078126916752E+16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-106666992195486.47</v>
      </c>
      <c r="L5823" s="444">
        <f t="shared" ca="1" si="194"/>
        <v>-2.570674511911224E+16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195"/>
        <v>-2.570674511911224E+16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-107111437996301</v>
      </c>
      <c r="L5824" s="444">
        <f t="shared" ca="1" si="194"/>
        <v>-2.581385655710854E+16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195"/>
        <v>-2.581385655710854E+16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-107557735654618.92</v>
      </c>
      <c r="L5825" s="444">
        <f t="shared" ca="1" si="194"/>
        <v>-2.592141429276316E+16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195"/>
        <v>-2.592141429276316E+16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-108005892886513.17</v>
      </c>
      <c r="L5826" s="444">
        <f t="shared" ca="1" si="194"/>
        <v>-2.6029420185649672E+16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195"/>
        <v>-2.6029420185649672E+16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-108455917440206.97</v>
      </c>
      <c r="L5827" s="444">
        <f t="shared" ca="1" si="194"/>
        <v>-2.613787610308988E+16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195"/>
        <v>-2.613787610308988E+16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-108907817096207.83</v>
      </c>
      <c r="L5828" s="444">
        <f t="shared" ca="1" si="194"/>
        <v>-2.6246783920186088E+16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195"/>
        <v>-2.6246783920186088E+16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-109361599667442.03</v>
      </c>
      <c r="L5829" s="444">
        <f t="shared" ca="1" si="194"/>
        <v>-2.6356145519853532E+16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195"/>
        <v>-2.6356145519853532E+16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-109817272999389.72</v>
      </c>
      <c r="L5830" s="444">
        <f t="shared" ca="1" si="194"/>
        <v>-2.646596279285292E+16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195"/>
        <v>-2.646596279285292E+16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-110274844970220.5</v>
      </c>
      <c r="L5831" s="444">
        <f t="shared" ca="1" si="194"/>
        <v>-2.657623763782314E+16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195"/>
        <v>-2.657623763782314E+16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-110734323490929.75</v>
      </c>
      <c r="L5832" s="444">
        <f t="shared" ca="1" si="194"/>
        <v>-2.6686971961314068E+16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195"/>
        <v>-2.6686971961314068E+16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-111195716505475.28</v>
      </c>
      <c r="L5833" s="444">
        <f t="shared" ca="1" si="194"/>
        <v>-2.6798167677819544E+16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195"/>
        <v>-2.6798167677819544E+16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-111659031990914.77</v>
      </c>
      <c r="L5834" s="444">
        <f t="shared" ca="1" si="194"/>
        <v>-2.690982670981046E+16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195"/>
        <v>-2.690982670981046E+16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-112124277957543.58</v>
      </c>
      <c r="L5835" s="444">
        <f t="shared" ca="1" si="194"/>
        <v>-2.7021950987768004E+16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195"/>
        <v>-2.7021950987768004E+16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-112591462449033.34</v>
      </c>
      <c r="L5836" s="444">
        <f t="shared" ca="1" si="194"/>
        <v>-2.7134542450217036E+16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195"/>
        <v>-2.7134542450217036E+16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-113060593542570.98</v>
      </c>
      <c r="L5837" s="444">
        <f t="shared" ca="1" si="194"/>
        <v>-2.7247603043759608E+16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195"/>
        <v>-2.7247603043759608E+16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-113531679348998.36</v>
      </c>
      <c r="L5838" s="444">
        <f t="shared" ca="1" si="194"/>
        <v>-2.7361134723108608E+16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195"/>
        <v>-2.7361134723108608E+16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-114004728012952.53</v>
      </c>
      <c r="L5839" s="444">
        <f t="shared" ca="1" si="194"/>
        <v>-2.747513945112156E+16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195"/>
        <v>-2.747513945112156E+16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-114479747713006.5</v>
      </c>
      <c r="L5840" s="444">
        <f t="shared" ca="1" si="194"/>
        <v>-2.7589619198834568E+16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195"/>
        <v>-2.7589619198834568E+16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-114956746661810.7</v>
      </c>
      <c r="L5841" s="444">
        <f t="shared" ca="1" si="194"/>
        <v>-2.770457594549638E+16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195"/>
        <v>-2.770457594549638E+16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-115435733106234.92</v>
      </c>
      <c r="L5842" s="444">
        <f t="shared" ca="1" si="194"/>
        <v>-2.7820011678602616E+16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195"/>
        <v>-2.7820011678602616E+16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-115916715327510.89</v>
      </c>
      <c r="L5843" s="444">
        <f t="shared" ca="1" si="194"/>
        <v>-2.7935928393930128E+16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195"/>
        <v>-2.7935928393930128E+16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-116399701641375.53</v>
      </c>
      <c r="L5844" s="444">
        <f t="shared" ca="1" si="194"/>
        <v>-2.8052328095571504E+16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195"/>
        <v>-2.8052328095571504E+16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-116884700398214.59</v>
      </c>
      <c r="L5845" s="444">
        <f t="shared" ca="1" si="194"/>
        <v>-2.816921279596972E+16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195"/>
        <v>-2.816921279596972E+16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-117371719983207.17</v>
      </c>
      <c r="L5846" s="444">
        <f t="shared" ca="1" si="194"/>
        <v>-2.8286584515952928E+16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195"/>
        <v>-2.8286584515952928E+16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-117860768816470.53</v>
      </c>
      <c r="L5847" s="444">
        <f t="shared" ca="1" si="194"/>
        <v>-2.84044452847694E+16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195"/>
        <v>-2.84044452847694E+16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-118351855353205.83</v>
      </c>
      <c r="L5848" s="444">
        <f t="shared" ca="1" si="194"/>
        <v>-2.8522797140122604E+16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195"/>
        <v>-2.8522797140122604E+16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-118844988083844.19</v>
      </c>
      <c r="L5849" s="444">
        <f t="shared" ca="1" si="194"/>
        <v>-2.8641642128206448E+16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195"/>
        <v>-2.8641642128206448E+16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-119340175534193.55</v>
      </c>
      <c r="L5850" s="444">
        <f t="shared" ca="1" si="194"/>
        <v>-2.876098230374064E+16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195"/>
        <v>-2.876098230374064E+16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-119837426265586.02</v>
      </c>
      <c r="L5851" s="444">
        <f t="shared" ca="1" si="194"/>
        <v>-2.8880819730006228E+16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195"/>
        <v>-2.8880819730006228E+16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-120336748875025.95</v>
      </c>
      <c r="L5852" s="444">
        <f t="shared" ca="1" si="194"/>
        <v>-2.9001156478881252E+16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195"/>
        <v>-2.9001156478881252E+16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-120838151995338.56</v>
      </c>
      <c r="L5853" s="444">
        <f t="shared" ca="1" si="194"/>
        <v>-2.9121994630876592E+16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195"/>
        <v>-2.9121994630876592E+16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-121341644295319.13</v>
      </c>
      <c r="L5854" s="444">
        <f t="shared" ca="1" si="194"/>
        <v>-2.9243336275171912E+16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195"/>
        <v>-2.9243336275171912E+16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-121847234479882.97</v>
      </c>
      <c r="L5855" s="444">
        <f t="shared" ca="1" si="194"/>
        <v>-2.9365183509651796E+16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195"/>
        <v>-2.9365183509651796E+16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-122354931290215.81</v>
      </c>
      <c r="L5856" s="444">
        <f t="shared" ca="1" si="194"/>
        <v>-2.9487538440942012E+16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195"/>
        <v>-2.9487538440942012E+16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-122864743503925.05</v>
      </c>
      <c r="L5857" s="444">
        <f t="shared" ca="1" si="194"/>
        <v>-2.9610403184445936E+16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195"/>
        <v>-2.9610403184445936E+16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-123376679935191.39</v>
      </c>
      <c r="L5858" s="444">
        <f t="shared" ca="1" si="194"/>
        <v>-2.9733779864381128E+16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195"/>
        <v>-2.9733779864381128E+16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-123890749434921.36</v>
      </c>
      <c r="L5859" s="444">
        <f t="shared" ca="1" si="194"/>
        <v>-2.9857670613816048E+16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195"/>
        <v>-2.9857670613816048E+16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-124406960890900.22</v>
      </c>
      <c r="L5860" s="444">
        <f t="shared" ca="1" si="194"/>
        <v>-2.9982077574706948E+16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195"/>
        <v>-2.9982077574706948E+16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-124925323227945.61</v>
      </c>
      <c r="L5861" s="444">
        <f t="shared" ca="1" si="194"/>
        <v>-3.0107002897934892E+16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195"/>
        <v>-3.0107002897934892E+16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-125445845408062.06</v>
      </c>
      <c r="L5862" s="444">
        <f t="shared" ca="1" si="194"/>
        <v>-3.0232448743342956E+16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195"/>
        <v>-3.0232448743342956E+16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-125968536430595.64</v>
      </c>
      <c r="L5863" s="444">
        <f t="shared" ca="1" si="194"/>
        <v>-3.0358417279773552E+16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195"/>
        <v>-3.0358417279773552E+16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-126493405332389.8</v>
      </c>
      <c r="L5864" s="444">
        <f t="shared" ca="1" si="194"/>
        <v>-3.048491068510594E+16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195"/>
        <v>-3.048491068510594E+16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-127020461187941.42</v>
      </c>
      <c r="L5865" s="444">
        <f t="shared" ca="1" si="194"/>
        <v>-3.061193114629388E+16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195"/>
        <v>-3.061193114629388E+16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-127549713109557.83</v>
      </c>
      <c r="L5866" s="444">
        <f t="shared" ca="1" si="194"/>
        <v>-3.0739480859403436E+16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195"/>
        <v>-3.0739480859403436E+16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-128081170247514.31</v>
      </c>
      <c r="L5867" s="444">
        <f t="shared" ca="1" si="194"/>
        <v>-3.0867562029650952E+16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195"/>
        <v>-3.0867562029650952E+16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-128614841790212.3</v>
      </c>
      <c r="L5868" s="444">
        <f t="shared" ca="1" si="194"/>
        <v>-3.0996176871441164E+16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195"/>
        <v>-3.0996176871441164E+16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-129150736964338.19</v>
      </c>
      <c r="L5869" s="444">
        <f t="shared" ca="1" si="194"/>
        <v>-3.1125327608405504E+16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195"/>
        <v>-3.1125327608405504E+16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-129688865035022.94</v>
      </c>
      <c r="L5870" s="444">
        <f t="shared" ca="1" si="194"/>
        <v>-3.1255016473440528E+16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195"/>
        <v>-3.1255016473440528E+16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-130229235306002.2</v>
      </c>
      <c r="L5871" s="444">
        <f t="shared" ca="1" si="194"/>
        <v>-3.1385245708746532E+16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195"/>
        <v>-3.1385245708746532E+16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-130771857119777.22</v>
      </c>
      <c r="L5872" s="444">
        <f t="shared" ca="1" si="194"/>
        <v>-3.1516017565866308E+16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195"/>
        <v>-3.1516017565866308E+16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-131316739857776.27</v>
      </c>
      <c r="L5873" s="444">
        <f t="shared" ref="L5873:L6127" ca="1" si="199">I5873-J5873+K5873</f>
        <v>-3.1647334305724084E+16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00">L5873</f>
        <v>-3.1647334305724084E+16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-131863892940517</v>
      </c>
      <c r="L5874" s="444">
        <f t="shared" ca="1" si="199"/>
        <v>-3.17791981986646E+16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00"/>
        <v>-3.17791981986646E+16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-132413325827769.17</v>
      </c>
      <c r="L5875" s="444">
        <f t="shared" ca="1" si="199"/>
        <v>-3.1911611524492368E+16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00"/>
        <v>-3.1911611524492368E+16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-132965048018718.2</v>
      </c>
      <c r="L5876" s="444">
        <f t="shared" ca="1" si="199"/>
        <v>-3.2044576572511088E+16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00"/>
        <v>-3.2044576572511088E+16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-133519069052129.53</v>
      </c>
      <c r="L5877" s="444">
        <f t="shared" ca="1" si="199"/>
        <v>-3.2178095641563216E+16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00"/>
        <v>-3.2178095641563216E+16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-134075398506513.38</v>
      </c>
      <c r="L5878" s="444">
        <f t="shared" ca="1" si="199"/>
        <v>-3.2312171040069728E+16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00"/>
        <v>-3.2312171040069728E+16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-134634046000290.53</v>
      </c>
      <c r="L5879" s="444">
        <f t="shared" ca="1" si="199"/>
        <v>-3.244680508607002E+16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00"/>
        <v>-3.244680508607002E+16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-135195021191958.44</v>
      </c>
      <c r="L5880" s="444">
        <f t="shared" ca="1" si="199"/>
        <v>-3.258200010726198E+16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00"/>
        <v>-3.258200010726198E+16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-135758333780258.25</v>
      </c>
      <c r="L5881" s="444">
        <f t="shared" ca="1" si="199"/>
        <v>-3.271775844104224E+16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00"/>
        <v>-3.271775844104224E+16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-136323993504342.67</v>
      </c>
      <c r="L5882" s="444">
        <f t="shared" ca="1" si="199"/>
        <v>-3.2854082434546584E+16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00"/>
        <v>-3.2854082434546584E+16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-136892010143944.08</v>
      </c>
      <c r="L5883" s="444">
        <f t="shared" ca="1" si="199"/>
        <v>-3.2990974444690528E+16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00"/>
        <v>-3.2990974444690528E+16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-137462393519543.86</v>
      </c>
      <c r="L5884" s="444">
        <f t="shared" ca="1" si="199"/>
        <v>-3.3128436838210072E+16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00"/>
        <v>-3.3128436838210072E+16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-138035153492541.97</v>
      </c>
      <c r="L5885" s="444">
        <f t="shared" ca="1" si="199"/>
        <v>-3.3266471991702612E+16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00"/>
        <v>-3.3266471991702612E+16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-138610299965427.55</v>
      </c>
      <c r="L5886" s="444">
        <f t="shared" ca="1" si="199"/>
        <v>-3.340508229166804E+16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00"/>
        <v>-3.340508229166804E+16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-139187842881950.17</v>
      </c>
      <c r="L5887" s="444">
        <f t="shared" ca="1" si="199"/>
        <v>-3.3544270134549992E+16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00"/>
        <v>-3.3544270134549992E+16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-139767792227291.63</v>
      </c>
      <c r="L5888" s="444">
        <f t="shared" ca="1" si="199"/>
        <v>-3.3684037926777284E+16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00"/>
        <v>-3.3684037926777284E+16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-140350158028238.69</v>
      </c>
      <c r="L5889" s="444">
        <f t="shared" ca="1" si="199"/>
        <v>-3.3824388084805524E+16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00"/>
        <v>-3.3824388084805524E+16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-140934950353356.34</v>
      </c>
      <c r="L5890" s="444">
        <f t="shared" ca="1" si="199"/>
        <v>-3.396532303515888E+16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00"/>
        <v>-3.396532303515888E+16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-141522179313162</v>
      </c>
      <c r="L5891" s="444">
        <f t="shared" ca="1" si="199"/>
        <v>-3.410684521447204E+16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00"/>
        <v>-3.410684521447204E+16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-142111855060300.16</v>
      </c>
      <c r="L5892" s="444">
        <f t="shared" ca="1" si="199"/>
        <v>-3.424895706953234E+16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00"/>
        <v>-3.424895706953234E+16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-142703987789718.09</v>
      </c>
      <c r="L5893" s="444">
        <f t="shared" ca="1" si="199"/>
        <v>-3.439166105732206E+16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00"/>
        <v>-3.439166105732206E+16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-143298587738841.91</v>
      </c>
      <c r="L5894" s="444">
        <f t="shared" ca="1" si="199"/>
        <v>-3.45349596450609E+16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00"/>
        <v>-3.45349596450609E+16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-143895665187753.75</v>
      </c>
      <c r="L5895" s="444">
        <f t="shared" ca="1" si="199"/>
        <v>-3.4678855310248652E+16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00"/>
        <v>-3.4678855310248652E+16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-144495230459369.38</v>
      </c>
      <c r="L5896" s="444">
        <f t="shared" ca="1" si="199"/>
        <v>-3.482335054070802E+16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00"/>
        <v>-3.482335054070802E+16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-145097293919616.75</v>
      </c>
      <c r="L5897" s="444">
        <f t="shared" ca="1" si="199"/>
        <v>-3.4968447834627636E+16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00"/>
        <v>-3.4968447834627636E+16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-145701865977615.13</v>
      </c>
      <c r="L5898" s="444">
        <f t="shared" ca="1" si="199"/>
        <v>-3.5114149700605252E+16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00"/>
        <v>-3.5114149700605252E+16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-146308957085855.22</v>
      </c>
      <c r="L5899" s="444">
        <f t="shared" ca="1" si="199"/>
        <v>-3.5260458657691108E+16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00"/>
        <v>-3.5260458657691108E+16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-146918577740379.63</v>
      </c>
      <c r="L5900" s="444">
        <f t="shared" ca="1" si="199"/>
        <v>-3.5407377235431488E+16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00"/>
        <v>-3.5407377235431488E+16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-147530738480964.53</v>
      </c>
      <c r="L5901" s="444">
        <f t="shared" ca="1" si="199"/>
        <v>-3.5554907973912452E+16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00"/>
        <v>-3.5554907973912452E+16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-148145449891301.88</v>
      </c>
      <c r="L5902" s="444">
        <f t="shared" ca="1" si="199"/>
        <v>-3.5703053423803752E+16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00"/>
        <v>-3.5703053423803752E+16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-148762722599182.31</v>
      </c>
      <c r="L5903" s="444">
        <f t="shared" ca="1" si="199"/>
        <v>-3.5851816146402936E+16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00"/>
        <v>-3.5851816146402936E+16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-149382567276678.91</v>
      </c>
      <c r="L5904" s="444">
        <f t="shared" ca="1" si="199"/>
        <v>-3.6001198713679616E+16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00"/>
        <v>-3.6001198713679616E+16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-150004994640331.72</v>
      </c>
      <c r="L5905" s="444">
        <f t="shared" ca="1" si="199"/>
        <v>-3.6151203708319944E+16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00"/>
        <v>-3.6151203708319944E+16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-150630015451333.09</v>
      </c>
      <c r="L5906" s="444">
        <f t="shared" ca="1" si="199"/>
        <v>-3.630183372377128E+16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00"/>
        <v>-3.630183372377128E+16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-151257640515713.66</v>
      </c>
      <c r="L5907" s="444">
        <f t="shared" ca="1" si="199"/>
        <v>-3.6453091364286992E+16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00"/>
        <v>-3.6453091364286992E+16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-151887880684529.13</v>
      </c>
      <c r="L5908" s="444">
        <f t="shared" ca="1" si="199"/>
        <v>-3.660497924497152E+16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00"/>
        <v>-3.660497924497152E+16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-152520746854048</v>
      </c>
      <c r="L5909" s="444">
        <f t="shared" ca="1" si="199"/>
        <v>-3.6757499991825568E+16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00"/>
        <v>-3.6757499991825568E+16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-153156249965939.88</v>
      </c>
      <c r="L5910" s="444">
        <f t="shared" ca="1" si="199"/>
        <v>-3.6910656241791504E+16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00"/>
        <v>-3.6910656241791504E+16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-153794401007464.59</v>
      </c>
      <c r="L5911" s="444">
        <f t="shared" ca="1" si="199"/>
        <v>-3.7064450642798968E+16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00"/>
        <v>-3.7064450642798968E+16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-154435211011662.38</v>
      </c>
      <c r="L5912" s="444">
        <f t="shared" ca="1" si="199"/>
        <v>-3.7218885853810632E+16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00"/>
        <v>-3.7218885853810632E+16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-155078691057544.31</v>
      </c>
      <c r="L5913" s="444">
        <f t="shared" ca="1" si="199"/>
        <v>-3.7373964544868176E+16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00"/>
        <v>-3.7373964544868176E+16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-155724852270284.06</v>
      </c>
      <c r="L5914" s="444">
        <f t="shared" ca="1" si="199"/>
        <v>-3.7529689397138464E+16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00"/>
        <v>-3.7529689397138464E+16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-156373705821410.25</v>
      </c>
      <c r="L5915" s="444">
        <f t="shared" ca="1" si="199"/>
        <v>-3.7686063102959872E+16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00"/>
        <v>-3.7686063102959872E+16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-157025262928999.47</v>
      </c>
      <c r="L5916" s="444">
        <f t="shared" ca="1" si="199"/>
        <v>-3.7843088365888872E+16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00"/>
        <v>-3.7843088365888872E+16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-157679534857870.31</v>
      </c>
      <c r="L5917" s="444">
        <f t="shared" ca="1" si="199"/>
        <v>-3.8000767900746744E+16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00"/>
        <v>-3.8000767900746744E+16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-158336532919778.09</v>
      </c>
      <c r="L5918" s="444">
        <f t="shared" ca="1" si="199"/>
        <v>-3.815910443366652E+16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00"/>
        <v>-3.815910443366652E+16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-158996268473610.5</v>
      </c>
      <c r="L5919" s="444">
        <f t="shared" ca="1" si="199"/>
        <v>-3.8318100702140128E+16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00"/>
        <v>-3.8318100702140128E+16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-159658752925583.88</v>
      </c>
      <c r="L5920" s="444">
        <f t="shared" ca="1" si="199"/>
        <v>-3.8477759455065712E+16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00"/>
        <v>-3.8477759455065712E+16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-160323997729440.47</v>
      </c>
      <c r="L5921" s="444">
        <f t="shared" ca="1" si="199"/>
        <v>-3.8638083452795152E+16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00"/>
        <v>-3.8638083452795152E+16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-160992014386646.47</v>
      </c>
      <c r="L5922" s="444">
        <f t="shared" ca="1" si="199"/>
        <v>-3.87990754671818E+16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00"/>
        <v>-3.87990754671818E+16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-161662814446590.84</v>
      </c>
      <c r="L5923" s="444">
        <f t="shared" ca="1" si="199"/>
        <v>-3.8960738281628392E+16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00"/>
        <v>-3.8960738281628392E+16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-162336409506784.97</v>
      </c>
      <c r="L5924" s="444">
        <f t="shared" ca="1" si="199"/>
        <v>-3.9123074691135176E+16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00"/>
        <v>-3.9123074691135176E+16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-163012811213063.22</v>
      </c>
      <c r="L5925" s="444">
        <f t="shared" ca="1" si="199"/>
        <v>-3.928608750234824E+16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00"/>
        <v>-3.928608750234824E+16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-163692031259784.34</v>
      </c>
      <c r="L5926" s="444">
        <f t="shared" ca="1" si="199"/>
        <v>-3.9449779533608024E+16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00"/>
        <v>-3.9449779533608024E+16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-164374081390033.44</v>
      </c>
      <c r="L5927" s="444">
        <f t="shared" ca="1" si="199"/>
        <v>-3.9614153614998056E+16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00"/>
        <v>-3.9614153614998056E+16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-165058973395825.22</v>
      </c>
      <c r="L5928" s="444">
        <f t="shared" ca="1" si="199"/>
        <v>-3.977921258839388E+16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00"/>
        <v>-3.977921258839388E+16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-165746719118307.84</v>
      </c>
      <c r="L5929" s="444">
        <f t="shared" ca="1" si="199"/>
        <v>-3.9944959307512184E+16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00"/>
        <v>-3.9944959307512184E+16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-166437330447967.44</v>
      </c>
      <c r="L5930" s="444">
        <f t="shared" ca="1" si="199"/>
        <v>-4.0111396637960152E+16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00"/>
        <v>-4.0111396637960152E+16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-167130819324833.97</v>
      </c>
      <c r="L5931" s="444">
        <f t="shared" ca="1" si="199"/>
        <v>-4.0278527457284984E+16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00"/>
        <v>-4.0278527457284984E+16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-167827197738687.44</v>
      </c>
      <c r="L5932" s="444">
        <f t="shared" ca="1" si="199"/>
        <v>-4.0446354655023672E+16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00"/>
        <v>-4.0446354655023672E+16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-168526477729265.31</v>
      </c>
      <c r="L5933" s="444">
        <f t="shared" ca="1" si="199"/>
        <v>-4.0614881132752936E+16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00"/>
        <v>-4.0614881132752936E+16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-169228671386470.56</v>
      </c>
      <c r="L5934" s="444">
        <f t="shared" ca="1" si="199"/>
        <v>-4.0784109804139408E+16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00"/>
        <v>-4.0784109804139408E+16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-169933790850580.88</v>
      </c>
      <c r="L5935" s="444">
        <f t="shared" ca="1" si="199"/>
        <v>-4.0954043594989992E+16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00"/>
        <v>-4.0954043594989992E+16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-170641848312458.31</v>
      </c>
      <c r="L5936" s="444">
        <f t="shared" ca="1" si="199"/>
        <v>-4.1124685443302448E+16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00"/>
        <v>-4.1124685443302448E+16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-171352856013760.19</v>
      </c>
      <c r="L5937" s="444">
        <f t="shared" ca="1" si="199"/>
        <v>-4.1296038299316208E+16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00"/>
        <v>-4.1296038299316208E+16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-172066826247150.88</v>
      </c>
      <c r="L5938" s="444">
        <f t="shared" ca="1" si="199"/>
        <v>-4.146810512556336E+16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00"/>
        <v>-4.146810512556336E+16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-172783771356514</v>
      </c>
      <c r="L5939" s="444">
        <f t="shared" ca="1" si="199"/>
        <v>-4.1640888896919872E+16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00"/>
        <v>-4.1640888896919872E+16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-173503703737166.13</v>
      </c>
      <c r="L5940" s="444">
        <f t="shared" ca="1" si="199"/>
        <v>-4.181439260065704E+16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00"/>
        <v>-4.181439260065704E+16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-174226635836071</v>
      </c>
      <c r="L5941" s="444">
        <f t="shared" ca="1" si="199"/>
        <v>-4.1988619236493112E+16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00"/>
        <v>-4.1988619236493112E+16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-174952580152054.63</v>
      </c>
      <c r="L5942" s="444">
        <f t="shared" ca="1" si="199"/>
        <v>-4.2163571816645168E+16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00"/>
        <v>-4.2163571816645168E+16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-175681549236021.53</v>
      </c>
      <c r="L5943" s="444">
        <f t="shared" ca="1" si="199"/>
        <v>-4.2339253365881192E+16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00"/>
        <v>-4.2339253365881192E+16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-176413555691171.63</v>
      </c>
      <c r="L5944" s="444">
        <f t="shared" ca="1" si="199"/>
        <v>-4.251566692157236E+16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00"/>
        <v>-4.251566692157236E+16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-177148612173218.16</v>
      </c>
      <c r="L5945" s="444">
        <f t="shared" ca="1" si="199"/>
        <v>-4.2692815533745576E+16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00"/>
        <v>-4.2692815533745576E+16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-177886731390606.56</v>
      </c>
      <c r="L5946" s="444">
        <f t="shared" ca="1" si="199"/>
        <v>-4.2870702265136184E+16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00"/>
        <v>-4.2870702265136184E+16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-178627926104734.09</v>
      </c>
      <c r="L5947" s="444">
        <f t="shared" ca="1" si="199"/>
        <v>-4.304933019124092E+16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00"/>
        <v>-4.304933019124092E+16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-179372209130170.5</v>
      </c>
      <c r="L5948" s="444">
        <f t="shared" ca="1" si="199"/>
        <v>-4.3228702400371088E+16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00"/>
        <v>-4.3228702400371088E+16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-180119593334879.53</v>
      </c>
      <c r="L5949" s="444">
        <f t="shared" ca="1" si="199"/>
        <v>-4.3408821993705968E+16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00"/>
        <v>-4.3408821993705968E+16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-180870091640441.53</v>
      </c>
      <c r="L5950" s="444">
        <f t="shared" ca="1" si="199"/>
        <v>-4.3589692085346408E+16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00"/>
        <v>-4.3589692085346408E+16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-181623717022276.69</v>
      </c>
      <c r="L5951" s="444">
        <f t="shared" ca="1" si="199"/>
        <v>-4.3771315802368688E+16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00"/>
        <v>-4.3771315802368688E+16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-182380482509869.53</v>
      </c>
      <c r="L5952" s="444">
        <f t="shared" ca="1" si="199"/>
        <v>-4.395369628487856E+16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00"/>
        <v>-4.395369628487856E+16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-183140401186994</v>
      </c>
      <c r="L5953" s="444">
        <f t="shared" ca="1" si="199"/>
        <v>-4.4136836686065552E+16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00"/>
        <v>-4.4136836686065552E+16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-183903486191939.81</v>
      </c>
      <c r="L5954" s="444">
        <f t="shared" ca="1" si="199"/>
        <v>-4.4320740172257488E+16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00"/>
        <v>-4.4320740172257488E+16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-184669750717739.53</v>
      </c>
      <c r="L5955" s="444">
        <f t="shared" ca="1" si="199"/>
        <v>-4.4505409922975224E+16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00"/>
        <v>-4.4505409922975224E+16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-185439208012396.75</v>
      </c>
      <c r="L5956" s="444">
        <f t="shared" ca="1" si="199"/>
        <v>-4.4690849130987624E+16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00"/>
        <v>-4.4690849130987624E+16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-186211871379115.09</v>
      </c>
      <c r="L5957" s="444">
        <f t="shared" ca="1" si="199"/>
        <v>-4.4877061002366736E+16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00"/>
        <v>-4.4877061002366736E+16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-186987754176528.06</v>
      </c>
      <c r="L5958" s="444">
        <f t="shared" ca="1" si="199"/>
        <v>-4.5064048756543264E+16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00"/>
        <v>-4.5064048756543264E+16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-187766869818930.25</v>
      </c>
      <c r="L5959" s="444">
        <f t="shared" ca="1" si="199"/>
        <v>-4.5251815626362192E+16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00"/>
        <v>-4.5251815626362192E+16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-188549231776509.13</v>
      </c>
      <c r="L5960" s="444">
        <f t="shared" ca="1" si="199"/>
        <v>-4.5440364858138704E+16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00"/>
        <v>-4.5440364858138704E+16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-189334853575577.94</v>
      </c>
      <c r="L5961" s="444">
        <f t="shared" ca="1" si="199"/>
        <v>-4.562969971171428E+16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00"/>
        <v>-4.562969971171428E+16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-190123748798809.5</v>
      </c>
      <c r="L5962" s="444">
        <f t="shared" ca="1" si="199"/>
        <v>-4.5819823460513088E+16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00"/>
        <v>-4.5819823460513088E+16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-190915931085471.19</v>
      </c>
      <c r="L5963" s="444">
        <f t="shared" ca="1" si="199"/>
        <v>-4.601073939159856E+16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00"/>
        <v>-4.601073939159856E+16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-191711414131660.66</v>
      </c>
      <c r="L5964" s="444">
        <f t="shared" ca="1" si="199"/>
        <v>-4.6202450805730224E+16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00"/>
        <v>-4.6202450805730224E+16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-192510211690542.59</v>
      </c>
      <c r="L5965" s="444">
        <f t="shared" ca="1" si="199"/>
        <v>-4.6394961017420768E+16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00"/>
        <v>-4.6394961017420768E+16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-193312337572586.53</v>
      </c>
      <c r="L5966" s="444">
        <f t="shared" ca="1" si="199"/>
        <v>-4.6588273354993352E+16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00"/>
        <v>-4.6588273354993352E+16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-194117805645805.63</v>
      </c>
      <c r="L5967" s="444">
        <f t="shared" ca="1" si="199"/>
        <v>-4.678239116063916E+16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00"/>
        <v>-4.678239116063916E+16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-194926629835996.5</v>
      </c>
      <c r="L5968" s="444">
        <f t="shared" ca="1" si="199"/>
        <v>-4.697731779047516E+16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00"/>
        <v>-4.697731779047516E+16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-195738824126979.84</v>
      </c>
      <c r="L5969" s="444">
        <f t="shared" ca="1" si="199"/>
        <v>-4.7173056614602136E+16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00"/>
        <v>-4.7173056614602136E+16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-196554402560842.22</v>
      </c>
      <c r="L5970" s="444">
        <f t="shared" ca="1" si="199"/>
        <v>-4.7369611017162976E+16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00"/>
        <v>-4.7369611017162976E+16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-197373379238179.06</v>
      </c>
      <c r="L5971" s="444">
        <f t="shared" ca="1" si="199"/>
        <v>-4.7566984396401152E+16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00"/>
        <v>-4.7566984396401152E+16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-198195768318338.13</v>
      </c>
      <c r="L5972" s="444">
        <f t="shared" ca="1" si="199"/>
        <v>-4.7765180164719488E+16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00"/>
        <v>-4.7765180164719488E+16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-199021584019664.53</v>
      </c>
      <c r="L5973" s="444">
        <f t="shared" ca="1" si="199"/>
        <v>-4.7964201748739152E+16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00"/>
        <v>-4.7964201748739152E+16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-199850840619746.47</v>
      </c>
      <c r="L5974" s="444">
        <f t="shared" ca="1" si="199"/>
        <v>-4.8164052589358896E+16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00"/>
        <v>-4.8164052589358896E+16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-200683552455662.06</v>
      </c>
      <c r="L5975" s="444">
        <f t="shared" ca="1" si="199"/>
        <v>-4.836473614181456E+16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00"/>
        <v>-4.836473614181456E+16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-201519733924227.34</v>
      </c>
      <c r="L5976" s="444">
        <f t="shared" ca="1" si="199"/>
        <v>-4.8566255875738784E+16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00"/>
        <v>-4.8566255875738784E+16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-202359399482244.94</v>
      </c>
      <c r="L5977" s="444">
        <f t="shared" ca="1" si="199"/>
        <v>-4.8768615275221032E+16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00"/>
        <v>-4.8768615275221032E+16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-203202563646754.31</v>
      </c>
      <c r="L5978" s="444">
        <f t="shared" ca="1" si="199"/>
        <v>-4.8971817838867784E+16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00"/>
        <v>-4.8971817838867784E+16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-204049240995282.44</v>
      </c>
      <c r="L5979" s="444">
        <f t="shared" ca="1" si="199"/>
        <v>-4.9175867079863064E+16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00"/>
        <v>-4.9175867079863064E+16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-204899446166096.09</v>
      </c>
      <c r="L5980" s="444">
        <f t="shared" ca="1" si="199"/>
        <v>-4.938076652602916E+16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00"/>
        <v>-4.938076652602916E+16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-205753193858454.84</v>
      </c>
      <c r="L5981" s="444">
        <f t="shared" ca="1" si="199"/>
        <v>-4.9586519719887616E+16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00"/>
        <v>-4.9586519719887616E+16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-206610498832865.06</v>
      </c>
      <c r="L5982" s="444">
        <f t="shared" ca="1" si="199"/>
        <v>-4.979313021872048E+16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00"/>
        <v>-4.979313021872048E+16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-207471375911335.34</v>
      </c>
      <c r="L5983" s="444">
        <f t="shared" ca="1" si="199"/>
        <v>-5.0000601594631816E+16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00"/>
        <v>-5.0000601594631816E+16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-208335839977632.56</v>
      </c>
      <c r="L5984" s="444">
        <f t="shared" ca="1" si="199"/>
        <v>-5.0208937434609448E+16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00"/>
        <v>-5.0208937434609448E+16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-209203905977539.38</v>
      </c>
      <c r="L5985" s="444">
        <f t="shared" ca="1" si="199"/>
        <v>-5.0418141340586984E+16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00"/>
        <v>-5.0418141340586984E+16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-210075588919112.44</v>
      </c>
      <c r="L5986" s="444">
        <f t="shared" ca="1" si="199"/>
        <v>-5.0628216929506096E+16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00"/>
        <v>-5.0628216929506096E+16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-210950903872942.06</v>
      </c>
      <c r="L5987" s="444">
        <f t="shared" ca="1" si="199"/>
        <v>-5.083916783337904E+16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00"/>
        <v>-5.083916783337904E+16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-211829865972412.66</v>
      </c>
      <c r="L5988" s="444">
        <f t="shared" ca="1" si="199"/>
        <v>-5.1050997699351456E+16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00"/>
        <v>-5.1050997699351456E+16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-212712490413964.41</v>
      </c>
      <c r="L5989" s="444">
        <f t="shared" ca="1" si="199"/>
        <v>-5.1263710189765424E+16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00"/>
        <v>-5.1263710189765424E+16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-213598792457355.94</v>
      </c>
      <c r="L5990" s="444">
        <f t="shared" ca="1" si="199"/>
        <v>-5.1477308982222776E+16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00"/>
        <v>-5.1477308982222776E+16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-214488787425928.22</v>
      </c>
      <c r="L5991" s="444">
        <f t="shared" ca="1" si="199"/>
        <v>-5.1691797769648704E+16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00"/>
        <v>-5.1691797769648704E+16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-215382490706869.59</v>
      </c>
      <c r="L5992" s="444">
        <f t="shared" ca="1" si="199"/>
        <v>-5.1907180260355576E+16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00"/>
        <v>-5.1907180260355576E+16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-216279917751481.56</v>
      </c>
      <c r="L5993" s="444">
        <f t="shared" ca="1" si="199"/>
        <v>-5.2123460178107056E+16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00"/>
        <v>-5.2123460178107056E+16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-217181084075446.06</v>
      </c>
      <c r="L5994" s="444">
        <f t="shared" ca="1" si="199"/>
        <v>-5.2340641262182504E+16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00"/>
        <v>-5.2340641262182504E+16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-218086005259093.75</v>
      </c>
      <c r="L5995" s="444">
        <f t="shared" ca="1" si="199"/>
        <v>-5.25587272674416E+16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00"/>
        <v>-5.25587272674416E+16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-218994696947673.34</v>
      </c>
      <c r="L5996" s="444">
        <f t="shared" ca="1" si="199"/>
        <v>-5.2777721964389272E+16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00"/>
        <v>-5.2777721964389272E+16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-219907174851621.97</v>
      </c>
      <c r="L5997" s="444">
        <f t="shared" ca="1" si="199"/>
        <v>-5.2997629139240896E+16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00"/>
        <v>-5.2997629139240896E+16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-220823454746837.06</v>
      </c>
      <c r="L5998" s="444">
        <f t="shared" ca="1" si="199"/>
        <v>-5.3218452593987736E+16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00"/>
        <v>-5.3218452593987736E+16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-221743552474948.91</v>
      </c>
      <c r="L5999" s="444">
        <f t="shared" ca="1" si="199"/>
        <v>-5.3440196146462688E+16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00"/>
        <v>-5.3440196146462688E+16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-222667483943594.53</v>
      </c>
      <c r="L6000" s="444">
        <f t="shared" ca="1" si="199"/>
        <v>-5.366286363040628E+16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00"/>
        <v>-5.366286363040628E+16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-223595265126692.84</v>
      </c>
      <c r="L6001" s="444">
        <f t="shared" ca="1" si="199"/>
        <v>-5.3886458895532976E+16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00"/>
        <v>-5.3886458895532976E+16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-224526912064720.72</v>
      </c>
      <c r="L6002" s="444">
        <f t="shared" ca="1" si="199"/>
        <v>-5.4110985807597696E+16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00"/>
        <v>-5.4110985807597696E+16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-225462440864990.41</v>
      </c>
      <c r="L6003" s="444">
        <f t="shared" ca="1" si="199"/>
        <v>-5.4336448248462688E+16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00"/>
        <v>-5.4336448248462688E+16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-226401867701927.88</v>
      </c>
      <c r="L6004" s="444">
        <f t="shared" ca="1" si="199"/>
        <v>-5.4562850116164616E+16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00"/>
        <v>-5.4562850116164616E+16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-227345208817352.56</v>
      </c>
      <c r="L6005" s="444">
        <f t="shared" ca="1" si="199"/>
        <v>-5.4790195324981968E+16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00"/>
        <v>-5.4790195324981968E+16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-228292480520758.19</v>
      </c>
      <c r="L6006" s="444">
        <f t="shared" ca="1" si="199"/>
        <v>-5.5018487805502728E+16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00"/>
        <v>-5.5018487805502728E+16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-229243699189594.69</v>
      </c>
      <c r="L6007" s="444">
        <f t="shared" ca="1" si="199"/>
        <v>-5.524773150469232E+16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00"/>
        <v>-5.524773150469232E+16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-230198881269551.34</v>
      </c>
      <c r="L6008" s="444">
        <f t="shared" ca="1" si="199"/>
        <v>-5.5477930385961872E+16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00"/>
        <v>-5.5477930385961872E+16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-231158043274841.13</v>
      </c>
      <c r="L6009" s="444">
        <f t="shared" ca="1" si="199"/>
        <v>-5.5709088429236712E+16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00"/>
        <v>-5.5709088429236712E+16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-232121201788486.28</v>
      </c>
      <c r="L6010" s="444">
        <f t="shared" ca="1" si="199"/>
        <v>-5.59412096310252E+16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00"/>
        <v>-5.59412096310252E+16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-233088373462605</v>
      </c>
      <c r="L6011" s="444">
        <f t="shared" ca="1" si="199"/>
        <v>-5.6174298004487808E+16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00"/>
        <v>-5.6174298004487808E+16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-234059575018699.19</v>
      </c>
      <c r="L6012" s="444">
        <f t="shared" ca="1" si="199"/>
        <v>-5.6408357579506504E+16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00"/>
        <v>-5.6408357579506504E+16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-235034823247943.75</v>
      </c>
      <c r="L6013" s="444">
        <f t="shared" ca="1" si="199"/>
        <v>-5.6643392402754448E+16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00"/>
        <v>-5.6643392402754448E+16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-236014135011476.84</v>
      </c>
      <c r="L6014" s="444">
        <f t="shared" ca="1" si="199"/>
        <v>-5.6879406537765928E+16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00"/>
        <v>-5.6879406537765928E+16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-236997527240691.34</v>
      </c>
      <c r="L6015" s="444">
        <f t="shared" ca="1" si="199"/>
        <v>-5.7116404065006616E+16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00"/>
        <v>-5.7116404065006616E+16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-237985016937527.56</v>
      </c>
      <c r="L6016" s="444">
        <f t="shared" ca="1" si="199"/>
        <v>-5.7354389081944144E+16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00"/>
        <v>-5.7354389081944144E+16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-238976621174767.25</v>
      </c>
      <c r="L6017" s="444">
        <f t="shared" ca="1" si="199"/>
        <v>-5.7593365703118912E+16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00"/>
        <v>-5.7593365703118912E+16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-239972357096328.78</v>
      </c>
      <c r="L6018" s="444">
        <f t="shared" ca="1" si="199"/>
        <v>-5.783333806021524E+16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00"/>
        <v>-5.783333806021524E+16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-240972241917563.47</v>
      </c>
      <c r="L6019" s="444">
        <f t="shared" ca="1" si="199"/>
        <v>-5.80743103021328E+16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00"/>
        <v>-5.80743103021328E+16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-241976292925553.34</v>
      </c>
      <c r="L6020" s="444">
        <f t="shared" ca="1" si="199"/>
        <v>-5.8316286595058352E+16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00"/>
        <v>-5.8316286595058352E+16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-242984527479409.84</v>
      </c>
      <c r="L6021" s="444">
        <f t="shared" ca="1" si="199"/>
        <v>-5.855927112253776E+16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00"/>
        <v>-5.855927112253776E+16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-243996963010573.97</v>
      </c>
      <c r="L6022" s="444">
        <f t="shared" ca="1" si="199"/>
        <v>-5.8803268085548336E+16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00"/>
        <v>-5.8803268085548336E+16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-245013617023118.06</v>
      </c>
      <c r="L6023" s="444">
        <f t="shared" ca="1" si="199"/>
        <v>-5.9048281702571456E+16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00"/>
        <v>-5.9048281702571456E+16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-246034507094047.72</v>
      </c>
      <c r="L6024" s="444">
        <f t="shared" ca="1" si="199"/>
        <v>-5.9294316209665504E+16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00"/>
        <v>-5.9294316209665504E+16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-247059650873606.28</v>
      </c>
      <c r="L6025" s="444">
        <f t="shared" ca="1" si="199"/>
        <v>-5.9541375860539112E+16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00"/>
        <v>-5.9541375860539112E+16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-248089066085579.63</v>
      </c>
      <c r="L6026" s="444">
        <f t="shared" ca="1" si="199"/>
        <v>-5.9789464926624688E+16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00"/>
        <v>-5.9789464926624688E+16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-249122770527602.91</v>
      </c>
      <c r="L6027" s="444">
        <f t="shared" ca="1" si="199"/>
        <v>-6.0038587697152288E+16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00"/>
        <v>-6.0038587697152288E+16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-250160782071467.88</v>
      </c>
      <c r="L6028" s="444">
        <f t="shared" ca="1" si="199"/>
        <v>-6.0288748479223752E+16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00"/>
        <v>-6.0288748479223752E+16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-251203118663432.28</v>
      </c>
      <c r="L6029" s="444">
        <f t="shared" ca="1" si="199"/>
        <v>-6.0539951597887184E+16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00"/>
        <v>-6.0539951597887184E+16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-252249798324529.94</v>
      </c>
      <c r="L6030" s="444">
        <f t="shared" ca="1" si="199"/>
        <v>-6.0792201396211712E+16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00"/>
        <v>-6.0792201396211712E+16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-253300839150882.09</v>
      </c>
      <c r="L6031" s="444">
        <f t="shared" ca="1" si="199"/>
        <v>-6.1045502235362592E+16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00"/>
        <v>-6.1045502235362592E+16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-254356259314010.84</v>
      </c>
      <c r="L6032" s="444">
        <f t="shared" ca="1" si="199"/>
        <v>-6.12998584946766E+16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00"/>
        <v>-6.12998584946766E+16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-255416077061152.5</v>
      </c>
      <c r="L6033" s="444">
        <f t="shared" ca="1" si="199"/>
        <v>-6.1555274571737752E+16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00"/>
        <v>-6.1555274571737752E+16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-256480310715573.97</v>
      </c>
      <c r="L6034" s="444">
        <f t="shared" ca="1" si="199"/>
        <v>-6.1811754882453328E+16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00"/>
        <v>-6.1811754882453328E+16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-257548978676888.84</v>
      </c>
      <c r="L6035" s="444">
        <f t="shared" ca="1" si="199"/>
        <v>-6.2069303861130216E+16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00"/>
        <v>-6.2069303861130216E+16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-258622099421375.91</v>
      </c>
      <c r="L6036" s="444">
        <f t="shared" ca="1" si="199"/>
        <v>-6.2327925960551592E+16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00"/>
        <v>-6.2327925960551592E+16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-259699691502298.28</v>
      </c>
      <c r="L6037" s="444">
        <f t="shared" ca="1" si="199"/>
        <v>-6.2587625652053888E+16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00"/>
        <v>-6.2587625652053888E+16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-260781773550224.53</v>
      </c>
      <c r="L6038" s="444">
        <f t="shared" ca="1" si="199"/>
        <v>-6.2848407425604112E+16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00"/>
        <v>-6.2848407425604112E+16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-261868364273350.44</v>
      </c>
      <c r="L6039" s="444">
        <f t="shared" ca="1" si="199"/>
        <v>-6.3110275789877464E+16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00"/>
        <v>-6.3110275789877464E+16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-262959482457822.75</v>
      </c>
      <c r="L6040" s="444">
        <f t="shared" ca="1" si="199"/>
        <v>-6.3373235272335288E+16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00"/>
        <v>-6.3373235272335288E+16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-264055146968063.69</v>
      </c>
      <c r="L6041" s="444">
        <f t="shared" ca="1" si="199"/>
        <v>-6.3637290419303352E+16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00"/>
        <v>-6.3637290419303352E+16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-265155376747097.25</v>
      </c>
      <c r="L6042" s="444">
        <f t="shared" ca="1" si="199"/>
        <v>-6.3902445796050448E+16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00"/>
        <v>-6.3902445796050448E+16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-266260190816876.88</v>
      </c>
      <c r="L6043" s="444">
        <f t="shared" ca="1" si="199"/>
        <v>-6.4168705986867328E+16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00"/>
        <v>-6.4168705986867328E+16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-267369608278613.88</v>
      </c>
      <c r="L6044" s="444">
        <f t="shared" ca="1" si="199"/>
        <v>-6.4436075595145944E+16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00"/>
        <v>-6.4436075595145944E+16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-268483648313108.06</v>
      </c>
      <c r="L6045" s="444">
        <f t="shared" ca="1" si="199"/>
        <v>-6.4704559243459056E+16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00"/>
        <v>-6.4704559243459056E+16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-269602330181079.41</v>
      </c>
      <c r="L6046" s="444">
        <f t="shared" ca="1" si="199"/>
        <v>-6.4974161573640136E+16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00"/>
        <v>-6.4974161573640136E+16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-270725673223500.56</v>
      </c>
      <c r="L6047" s="444">
        <f t="shared" ca="1" si="199"/>
        <v>-6.524488724686364E+16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00"/>
        <v>-6.524488724686364E+16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-271853696861931.84</v>
      </c>
      <c r="L6048" s="444">
        <f t="shared" ca="1" si="199"/>
        <v>-6.5516740943725568E+16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00"/>
        <v>-6.5516740943725568E+16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-272986420598856.53</v>
      </c>
      <c r="L6049" s="444">
        <f t="shared" ca="1" si="199"/>
        <v>-6.5789727364324424E+16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00"/>
        <v>-6.5789727364324424E+16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-274123864018018.41</v>
      </c>
      <c r="L6050" s="444">
        <f t="shared" ca="1" si="199"/>
        <v>-6.606385122834244E+16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00"/>
        <v>-6.606385122834244E+16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-275266046784760.16</v>
      </c>
      <c r="L6051" s="444">
        <f t="shared" ca="1" si="199"/>
        <v>-6.63391172751272E+16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00"/>
        <v>-6.63391172751272E+16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-276412988646363.34</v>
      </c>
      <c r="L6052" s="444">
        <f t="shared" ca="1" si="199"/>
        <v>-6.661553026377356E+16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00"/>
        <v>-6.661553026377356E+16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-277564709432389.84</v>
      </c>
      <c r="L6053" s="444">
        <f t="shared" ca="1" si="199"/>
        <v>-6.6893094973205952E+16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00"/>
        <v>-6.6893094973205952E+16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-278721229055024.75</v>
      </c>
      <c r="L6054" s="444">
        <f t="shared" ca="1" si="199"/>
        <v>-6.7171816202260976E+16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00"/>
        <v>-6.7171816202260976E+16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-279882567509420.69</v>
      </c>
      <c r="L6055" s="444">
        <f t="shared" ca="1" si="199"/>
        <v>-6.74516987697704E+16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00"/>
        <v>-6.74516987697704E+16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-281048744874043.34</v>
      </c>
      <c r="L6056" s="444">
        <f t="shared" ca="1" si="199"/>
        <v>-6.773274751464444E+16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00"/>
        <v>-6.773274751464444E+16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-282219781311018.5</v>
      </c>
      <c r="L6057" s="444">
        <f t="shared" ca="1" si="199"/>
        <v>-6.8014967295955456E+16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00"/>
        <v>-6.8014967295955456E+16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-283395697066481.06</v>
      </c>
      <c r="L6058" s="444">
        <f t="shared" ca="1" si="199"/>
        <v>-6.8298362993021936E+16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00"/>
        <v>-6.8298362993021936E+16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-284576512470924.75</v>
      </c>
      <c r="L6059" s="444">
        <f t="shared" ca="1" si="199"/>
        <v>-6.8582939505492864E+16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00"/>
        <v>-6.8582939505492864E+16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-285762247939553.63</v>
      </c>
      <c r="L6060" s="444">
        <f t="shared" ca="1" si="199"/>
        <v>-6.8868701753432416E+16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00"/>
        <v>-6.8868701753432416E+16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-286952923972635.13</v>
      </c>
      <c r="L6061" s="444">
        <f t="shared" ca="1" si="199"/>
        <v>-6.9155654677405048E+16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00"/>
        <v>-6.9155654677405048E+16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-288148561155854.38</v>
      </c>
      <c r="L6062" s="444">
        <f t="shared" ca="1" si="199"/>
        <v>-6.9443803238560904E+16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00"/>
        <v>-6.9443803238560904E+16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-289349180160670.44</v>
      </c>
      <c r="L6063" s="444">
        <f t="shared" ca="1" si="199"/>
        <v>-6.9733152418721576E+16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00"/>
        <v>-6.9733152418721576E+16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-290554801744673.25</v>
      </c>
      <c r="L6064" s="444">
        <f t="shared" ca="1" si="199"/>
        <v>-7.0023707220466248E+16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00"/>
        <v>-7.0023707220466248E+16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-291765446751942.69</v>
      </c>
      <c r="L6065" s="444">
        <f t="shared" ca="1" si="199"/>
        <v>-7.0315472667218192E+16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00"/>
        <v>-7.0315472667218192E+16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-292981136113409.13</v>
      </c>
      <c r="L6066" s="444">
        <f t="shared" ca="1" si="199"/>
        <v>-7.06084538033316E+16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00"/>
        <v>-7.06084538033316E+16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-294201890847215</v>
      </c>
      <c r="L6067" s="444">
        <f t="shared" ca="1" si="199"/>
        <v>-7.0902655694178816E+16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00"/>
        <v>-7.0902655694178816E+16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-295427732059078.38</v>
      </c>
      <c r="L6068" s="444">
        <f t="shared" ca="1" si="199"/>
        <v>-7.1198083426237896E+16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00"/>
        <v>-7.1198083426237896E+16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-296658680942657.88</v>
      </c>
      <c r="L6069" s="444">
        <f t="shared" ca="1" si="199"/>
        <v>-7.1494742107180552E+16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00"/>
        <v>-7.1494742107180552E+16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-297894758779918.94</v>
      </c>
      <c r="L6070" s="444">
        <f t="shared" ca="1" si="199"/>
        <v>-7.1792636865960472E+16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00"/>
        <v>-7.1792636865960472E+16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-299135986941501.94</v>
      </c>
      <c r="L6071" s="444">
        <f t="shared" ca="1" si="199"/>
        <v>-7.2091772852901968E+16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00"/>
        <v>-7.2091772852901968E+16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-300382386887091.5</v>
      </c>
      <c r="L6072" s="444">
        <f t="shared" ca="1" si="199"/>
        <v>-7.2392155239789056E+16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00"/>
        <v>-7.2392155239789056E+16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-301633980165787.75</v>
      </c>
      <c r="L6073" s="444">
        <f t="shared" ca="1" si="199"/>
        <v>-7.2693789219954848E+16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00"/>
        <v>-7.2693789219954848E+16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-302890788416478.5</v>
      </c>
      <c r="L6074" s="444">
        <f t="shared" ca="1" si="199"/>
        <v>-7.2996680008371328E+16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00"/>
        <v>-7.2996680008371328E+16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-304152833368213.88</v>
      </c>
      <c r="L6075" s="444">
        <f t="shared" ca="1" si="199"/>
        <v>-7.3300832841739536E+16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00"/>
        <v>-7.3300832841739536E+16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-305420136840581.38</v>
      </c>
      <c r="L6076" s="444">
        <f t="shared" ca="1" si="199"/>
        <v>-7.3606252978580112E+16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00"/>
        <v>-7.3606252978580112E+16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-306692720744083.81</v>
      </c>
      <c r="L6077" s="444">
        <f t="shared" ca="1" si="199"/>
        <v>-7.3912945699324192E+16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00"/>
        <v>-7.3912945699324192E+16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-307970607080517.44</v>
      </c>
      <c r="L6078" s="444">
        <f t="shared" ca="1" si="199"/>
        <v>-7.4220916306404704E+16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00"/>
        <v>-7.4220916306404704E+16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-309253817943352.94</v>
      </c>
      <c r="L6079" s="444">
        <f t="shared" ca="1" si="199"/>
        <v>-7.4530170124348064E+16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00"/>
        <v>-7.4530170124348064E+16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-310542375518116.94</v>
      </c>
      <c r="L6080" s="444">
        <f t="shared" ca="1" si="199"/>
        <v>-7.4840712499866176E+16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00"/>
        <v>-7.4840712499866176E+16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-311836302082775.75</v>
      </c>
      <c r="L6081" s="444">
        <f t="shared" ca="1" si="199"/>
        <v>-7.5152548801948944E+16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00"/>
        <v>-7.5152548801948944E+16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-313135620008120.63</v>
      </c>
      <c r="L6082" s="444">
        <f t="shared" ca="1" si="199"/>
        <v>-7.5465684421957072E+16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00"/>
        <v>-7.5465684421957072E+16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-314440351758154.44</v>
      </c>
      <c r="L6083" s="444">
        <f t="shared" ca="1" si="199"/>
        <v>-7.5780124773715232E+16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00"/>
        <v>-7.5780124773715232E+16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-315750519890480.13</v>
      </c>
      <c r="L6084" s="444">
        <f t="shared" ca="1" si="199"/>
        <v>-7.6095875293605712E+16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00"/>
        <v>-7.6095875293605712E+16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-317066147056690.44</v>
      </c>
      <c r="L6085" s="444">
        <f t="shared" ca="1" si="199"/>
        <v>-7.64129414406624E+16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00"/>
        <v>-7.64129414406624E+16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-318387256002760</v>
      </c>
      <c r="L6086" s="444">
        <f t="shared" ca="1" si="199"/>
        <v>-7.6731328696665152E+16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00"/>
        <v>-7.6731328696665152E+16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-319713869569438.13</v>
      </c>
      <c r="L6087" s="444">
        <f t="shared" ca="1" si="199"/>
        <v>-7.7051042566234592E+16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00"/>
        <v>-7.7051042566234592E+16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-321046010692644.13</v>
      </c>
      <c r="L6088" s="444">
        <f t="shared" ca="1" si="199"/>
        <v>-7.7372088576927232E+16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00"/>
        <v>-7.7372088576927232E+16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-322383702403863.44</v>
      </c>
      <c r="L6089" s="444">
        <f t="shared" ca="1" si="199"/>
        <v>-7.7694472279331088E+16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00"/>
        <v>-7.7694472279331088E+16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-323726967830546.19</v>
      </c>
      <c r="L6090" s="444">
        <f t="shared" ca="1" si="199"/>
        <v>-7.8018199247161632E+16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00"/>
        <v>-7.8018199247161632E+16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-325075830196506.81</v>
      </c>
      <c r="L6091" s="444">
        <f t="shared" ca="1" si="199"/>
        <v>-7.8343275077358144E+16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00"/>
        <v>-7.8343275077358144E+16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-326430312822325.63</v>
      </c>
      <c r="L6092" s="444">
        <f t="shared" ca="1" si="199"/>
        <v>-7.8669705390180464E+16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00"/>
        <v>-7.8669705390180464E+16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-327790439125751.94</v>
      </c>
      <c r="L6093" s="444">
        <f t="shared" ca="1" si="199"/>
        <v>-7.8997495829306208E+16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00"/>
        <v>-7.8997495829306208E+16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-329156232622109.19</v>
      </c>
      <c r="L6094" s="444">
        <f t="shared" ca="1" si="199"/>
        <v>-7.932665206192832E+16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00"/>
        <v>-7.932665206192832E+16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-330527716924701.31</v>
      </c>
      <c r="L6095" s="444">
        <f t="shared" ca="1" si="199"/>
        <v>-7.9657179778853024E+16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00"/>
        <v>-7.9657179778853024E+16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-331904915745220.94</v>
      </c>
      <c r="L6096" s="444">
        <f t="shared" ca="1" si="199"/>
        <v>-7.998908469459824E+16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00"/>
        <v>-7.998908469459824E+16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-333287852894159.31</v>
      </c>
      <c r="L6097" s="444">
        <f t="shared" ca="1" si="199"/>
        <v>-8.03223725474924E+16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00"/>
        <v>-8.03223725474924E+16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-334676552281218.31</v>
      </c>
      <c r="L6098" s="444">
        <f t="shared" ca="1" si="199"/>
        <v>-8.0657049099773616E+16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00"/>
        <v>-8.0657049099773616E+16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-336071037915723.38</v>
      </c>
      <c r="L6099" s="444">
        <f t="shared" ca="1" si="199"/>
        <v>-8.0993120137689344E+16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00"/>
        <v>-8.0993120137689344E+16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-337471333907038.94</v>
      </c>
      <c r="L6100" s="444">
        <f t="shared" ca="1" si="199"/>
        <v>-8.1330591471596384E+16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00"/>
        <v>-8.1330591471596384E+16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-338877464464984.94</v>
      </c>
      <c r="L6101" s="444">
        <f t="shared" ca="1" si="199"/>
        <v>-8.1669468936061376E+16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00"/>
        <v>-8.1669468936061376E+16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-340289453900255.75</v>
      </c>
      <c r="L6102" s="444">
        <f t="shared" ca="1" si="199"/>
        <v>-8.2009758389961632E+16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00"/>
        <v>-8.2009758389961632E+16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-341707326624840.13</v>
      </c>
      <c r="L6103" s="444">
        <f t="shared" ca="1" si="199"/>
        <v>-8.235146571658648E+16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00"/>
        <v>-8.235146571658648E+16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-343131107152443.69</v>
      </c>
      <c r="L6104" s="444">
        <f t="shared" ca="1" si="199"/>
        <v>-8.2694596823738928E+16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00"/>
        <v>-8.2694596823738928E+16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-344560820098912.19</v>
      </c>
      <c r="L6105" s="444">
        <f t="shared" ca="1" si="199"/>
        <v>-8.303915764383784E+16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00"/>
        <v>-8.303915764383784E+16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-345996490182657.69</v>
      </c>
      <c r="L6106" s="444">
        <f t="shared" ca="1" si="199"/>
        <v>-8.3385154134020496E+16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00"/>
        <v>-8.3385154134020496E+16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-347438142225085.38</v>
      </c>
      <c r="L6107" s="444">
        <f t="shared" ca="1" si="199"/>
        <v>-8.3732592276245584E+16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00"/>
        <v>-8.3732592276245584E+16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-348885801151023.25</v>
      </c>
      <c r="L6108" s="444">
        <f t="shared" ca="1" si="199"/>
        <v>-8.4081478077396608E+16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00"/>
        <v>-8.4081478077396608E+16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-350339491989152.5</v>
      </c>
      <c r="L6109" s="444">
        <f t="shared" ca="1" si="199"/>
        <v>-8.443181756938576E+16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00"/>
        <v>-8.443181756938576E+16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-351799239872440.69</v>
      </c>
      <c r="L6110" s="444">
        <f t="shared" ca="1" si="199"/>
        <v>-8.4783616809258208E+16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00"/>
        <v>-8.4783616809258208E+16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-353265070038575.88</v>
      </c>
      <c r="L6111" s="444">
        <f t="shared" ca="1" si="199"/>
        <v>-8.5136881879296784E+16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00"/>
        <v>-8.5136881879296784E+16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-354737007830403.25</v>
      </c>
      <c r="L6112" s="444">
        <f t="shared" ca="1" si="199"/>
        <v>-8.5491618887127184E+16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00"/>
        <v>-8.5491618887127184E+16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-356215078696363.25</v>
      </c>
      <c r="L6113" s="444">
        <f t="shared" ca="1" si="199"/>
        <v>-8.5847833965823552E+16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00"/>
        <v>-8.5847833965823552E+16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-357699308190931.44</v>
      </c>
      <c r="L6114" s="444">
        <f t="shared" ca="1" si="199"/>
        <v>-8.620553327401448E+16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00"/>
        <v>-8.620553327401448E+16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-359189721975060.31</v>
      </c>
      <c r="L6115" s="444">
        <f t="shared" ca="1" si="199"/>
        <v>-8.6564722995989536E+16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00"/>
        <v>-8.6564722995989536E+16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-360686345816623.06</v>
      </c>
      <c r="L6116" s="444">
        <f t="shared" ca="1" si="199"/>
        <v>-8.692540934180616E+16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00"/>
        <v>-8.692540934180616E+16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-362189205590859</v>
      </c>
      <c r="L6117" s="444">
        <f t="shared" ca="1" si="199"/>
        <v>-8.7287598547397024E+16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00"/>
        <v>-8.7287598547397024E+16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-363698327280820.94</v>
      </c>
      <c r="L6118" s="444">
        <f t="shared" ca="1" si="199"/>
        <v>-8.765129687467784E+16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00"/>
        <v>-8.765129687467784E+16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-365213736977824.31</v>
      </c>
      <c r="L6119" s="444">
        <f t="shared" ca="1" si="199"/>
        <v>-8.8016510611655664E+16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00"/>
        <v>-8.8016510611655664E+16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-366735460881898.63</v>
      </c>
      <c r="L6120" s="444">
        <f t="shared" ca="1" si="199"/>
        <v>-8.8383246072537568E+16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00"/>
        <v>-8.8383246072537568E+16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-368263525302239.88</v>
      </c>
      <c r="L6121" s="444">
        <f t="shared" ca="1" si="199"/>
        <v>-8.8751509597839808E+16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00"/>
        <v>-8.8751509597839808E+16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-369797956657665.88</v>
      </c>
      <c r="L6122" s="444">
        <f t="shared" ca="1" si="199"/>
        <v>-8.9121307554497472E+16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00"/>
        <v>-8.9121307554497472E+16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-371338781477072.81</v>
      </c>
      <c r="L6123" s="444">
        <f t="shared" ca="1" si="199"/>
        <v>-8.9492646335974544E+16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00"/>
        <v>-8.9492646335974544E+16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-372886026399893.94</v>
      </c>
      <c r="L6124" s="444">
        <f t="shared" ca="1" si="199"/>
        <v>-8.9865532362374432E+16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00"/>
        <v>-8.9865532362374432E+16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-374439718176560.13</v>
      </c>
      <c r="L6125" s="444">
        <f t="shared" ca="1" si="199"/>
        <v>-9.0239972080550992E+16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00"/>
        <v>-9.0239972080550992E+16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-375999883668962.44</v>
      </c>
      <c r="L6126" s="444">
        <f t="shared" ca="1" si="199"/>
        <v>-9.0615971964219952E+16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00"/>
        <v>-9.0615971964219952E+16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-377566549850916.44</v>
      </c>
      <c r="L6127" s="444">
        <f t="shared" ca="1" si="199"/>
        <v>-9.0993538514070864E+16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00"/>
        <v>-9.0993538514070864E+16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-379139743808628.63</v>
      </c>
      <c r="L6128" s="444">
        <f t="shared" ref="L6128:L6250" ca="1" si="204">I6128-J6128+K6128</f>
        <v>-9.1372678257879488E+16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05">L6128</f>
        <v>-9.1372678257879488E+16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-380719492741164.5</v>
      </c>
      <c r="L6129" s="444">
        <f t="shared" ca="1" si="204"/>
        <v>-9.1753397750620656E+16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05"/>
        <v>-9.1753397750620656E+16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-382305823960919.38</v>
      </c>
      <c r="L6130" s="444">
        <f t="shared" ca="1" si="204"/>
        <v>-9.2135703574581568E+16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05"/>
        <v>-9.2135703574581568E+16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-383898764894089.88</v>
      </c>
      <c r="L6131" s="444">
        <f t="shared" ca="1" si="204"/>
        <v>-9.2519602339475664E+16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05"/>
        <v>-9.2519602339475664E+16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-385498343081148.63</v>
      </c>
      <c r="L6132" s="444">
        <f t="shared" ca="1" si="204"/>
        <v>-9.2905100682556816E+16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05"/>
        <v>-9.2905100682556816E+16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-387104586177320.06</v>
      </c>
      <c r="L6133" s="444">
        <f t="shared" ca="1" si="204"/>
        <v>-9.3292205268734144E+16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05"/>
        <v>-9.3292205268734144E+16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-388717521953058.94</v>
      </c>
      <c r="L6134" s="444">
        <f t="shared" ca="1" si="204"/>
        <v>-9.36809227906872E+16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05"/>
        <v>-9.36809227906872E+16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-390337178294530</v>
      </c>
      <c r="L6135" s="444">
        <f t="shared" ca="1" si="204"/>
        <v>-9.4071259968981728E+16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05"/>
        <v>-9.4071259968981728E+16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-391963583204090.5</v>
      </c>
      <c r="L6136" s="444">
        <f t="shared" ca="1" si="204"/>
        <v>-9.4463223552185824E+16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05"/>
        <v>-9.4463223552185824E+16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-393596764800774.25</v>
      </c>
      <c r="L6137" s="444">
        <f t="shared" ca="1" si="204"/>
        <v>-9.4856820316986592E+16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05"/>
        <v>-9.4856820316986592E+16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-395236751320777.44</v>
      </c>
      <c r="L6138" s="444">
        <f t="shared" ca="1" si="204"/>
        <v>-9.5252057068307376E+16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05"/>
        <v>-9.5252057068307376E+16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-396883571117947.38</v>
      </c>
      <c r="L6139" s="444">
        <f t="shared" ca="1" si="204"/>
        <v>-9.5648940639425328E+16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05"/>
        <v>-9.5648940639425328E+16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-398537252664272.19</v>
      </c>
      <c r="L6140" s="444">
        <f t="shared" ca="1" si="204"/>
        <v>-9.60474778920896E+16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05"/>
        <v>-9.60474778920896E+16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-400197824550373.31</v>
      </c>
      <c r="L6141" s="444">
        <f t="shared" ca="1" si="204"/>
        <v>-9.6447675716639968E+16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05"/>
        <v>-9.6447675716639968E+16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-401865315485999.88</v>
      </c>
      <c r="L6142" s="444">
        <f t="shared" ca="1" si="204"/>
        <v>-9.6849541032125968E+16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05"/>
        <v>-9.6849541032125968E+16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-403539754300524.88</v>
      </c>
      <c r="L6143" s="444">
        <f t="shared" ca="1" si="204"/>
        <v>-9.7253080786426496E+16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05"/>
        <v>-9.7253080786426496E+16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-405221169943443.75</v>
      </c>
      <c r="L6144" s="444">
        <f t="shared" ca="1" si="204"/>
        <v>-9.7658301956369936E+16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05"/>
        <v>-9.7658301956369936E+16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-406909591484874.75</v>
      </c>
      <c r="L6145" s="444">
        <f t="shared" ca="1" si="204"/>
        <v>-9.8065211547854816E+16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05"/>
        <v>-9.8065211547854816E+16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-408605048116061.75</v>
      </c>
      <c r="L6146" s="444">
        <f t="shared" ca="1" si="204"/>
        <v>-9.847381659597088E+16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05"/>
        <v>-9.847381659597088E+16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-410307569149878.69</v>
      </c>
      <c r="L6147" s="444">
        <f t="shared" ca="1" si="204"/>
        <v>-9.8884124165120752E+16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05"/>
        <v>-9.8884124165120752E+16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-412017184021336.44</v>
      </c>
      <c r="L6148" s="444">
        <f t="shared" ca="1" si="204"/>
        <v>-9.9296141349142096E+16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05"/>
        <v>-9.9296141349142096E+16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-413733922288092.06</v>
      </c>
      <c r="L6149" s="444">
        <f t="shared" ca="1" si="204"/>
        <v>-9.9709875271430192E+16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05"/>
        <v>-9.9709875271430192E+16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-415457813630959.13</v>
      </c>
      <c r="L6150" s="444">
        <f t="shared" ca="1" si="204"/>
        <v>-1.0012533308506115E+17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05"/>
        <v>-1.0012533308506115E+17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-417188887854421.44</v>
      </c>
      <c r="L6151" s="444">
        <f t="shared" ca="1" si="204"/>
        <v>-1.0054252197291557E+17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05"/>
        <v>-1.0054252197291557E+17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-418927174887148.19</v>
      </c>
      <c r="L6152" s="444">
        <f t="shared" ca="1" si="204"/>
        <v>-1.0096144914780272E+17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05"/>
        <v>-1.0096144914780272E+17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-420672704782511.31</v>
      </c>
      <c r="L6153" s="444">
        <f t="shared" ca="1" si="204"/>
        <v>-1.0138212185258523E+17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05"/>
        <v>-1.0138212185258523E+17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-422425507719105.13</v>
      </c>
      <c r="L6154" s="444">
        <f t="shared" ca="1" si="204"/>
        <v>-1.0180454736030434E+17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05"/>
        <v>-1.0180454736030434E+17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-424185614001268.06</v>
      </c>
      <c r="L6155" s="444">
        <f t="shared" ca="1" si="204"/>
        <v>-1.022287329743056E+17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05"/>
        <v>-1.022287329743056E+17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-425953054059606.69</v>
      </c>
      <c r="L6156" s="444">
        <f t="shared" ca="1" si="204"/>
        <v>-1.026546860283652E+17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05"/>
        <v>-1.026546860283652E+17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-427727858451521.69</v>
      </c>
      <c r="L6157" s="444">
        <f t="shared" ca="1" si="204"/>
        <v>-1.0308241388681672E+17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05"/>
        <v>-1.0308241388681672E+17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-429510057861736.31</v>
      </c>
      <c r="L6158" s="444">
        <f t="shared" ca="1" si="204"/>
        <v>-1.0351192394467846E+17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05"/>
        <v>-1.0351192394467846E+17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-431299683102826.94</v>
      </c>
      <c r="L6159" s="444">
        <f t="shared" ca="1" si="204"/>
        <v>-1.039432236277813E+17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05"/>
        <v>-1.039432236277813E+17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-433096765115755.38</v>
      </c>
      <c r="L6160" s="444">
        <f t="shared" ca="1" si="204"/>
        <v>-1.0437632039289706E+17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05"/>
        <v>-1.0437632039289706E+17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-434901334970404.38</v>
      </c>
      <c r="L6161" s="444">
        <f t="shared" ca="1" si="204"/>
        <v>-1.0481122172786746E+17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05"/>
        <v>-1.0481122172786746E+17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-436713423866114.38</v>
      </c>
      <c r="L6162" s="444">
        <f t="shared" ca="1" si="204"/>
        <v>-1.0524793515173357E+17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05"/>
        <v>-1.0524793515173357E+17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-438533063132223.19</v>
      </c>
      <c r="L6163" s="444">
        <f t="shared" ca="1" si="204"/>
        <v>-1.0568646821486579E+17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05"/>
        <v>-1.0568646821486579E+17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-440360284228607.44</v>
      </c>
      <c r="L6164" s="444">
        <f t="shared" ca="1" si="204"/>
        <v>-1.061268284990944E+17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05"/>
        <v>-1.061268284990944E+17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-442195118746226.69</v>
      </c>
      <c r="L6165" s="444">
        <f t="shared" ca="1" si="204"/>
        <v>-1.0656902361784062E+17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05"/>
        <v>-1.0656902361784062E+17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-444037598407669.25</v>
      </c>
      <c r="L6166" s="444">
        <f t="shared" ca="1" si="204"/>
        <v>-1.0701306121624829E+17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05"/>
        <v>-1.0701306121624829E+17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-445887755067701.19</v>
      </c>
      <c r="L6167" s="444">
        <f t="shared" ca="1" si="204"/>
        <v>-1.0745894897131598E+17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05"/>
        <v>-1.0745894897131598E+17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-447745620713816.63</v>
      </c>
      <c r="L6168" s="444">
        <f t="shared" ca="1" si="204"/>
        <v>-1.0790669459202981E+17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05"/>
        <v>-1.0790669459202981E+17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-449611227466790.88</v>
      </c>
      <c r="L6169" s="444">
        <f t="shared" ca="1" si="204"/>
        <v>-1.0835630581949659E+17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05"/>
        <v>-1.0835630581949659E+17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-451484607581235.81</v>
      </c>
      <c r="L6170" s="444">
        <f t="shared" ca="1" si="204"/>
        <v>-1.0880779042707782E+17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05"/>
        <v>-1.0880779042707782E+17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-453365793446157.56</v>
      </c>
      <c r="L6171" s="444">
        <f t="shared" ca="1" si="204"/>
        <v>-1.0926115622052398E+17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05"/>
        <v>-1.0926115622052398E+17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-455254817585516.56</v>
      </c>
      <c r="L6172" s="444">
        <f t="shared" ca="1" si="204"/>
        <v>-1.097164110381095E+17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05"/>
        <v>-1.097164110381095E+17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-457151712658789.56</v>
      </c>
      <c r="L6173" s="444">
        <f t="shared" ca="1" si="204"/>
        <v>-1.1017356275076829E+17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05"/>
        <v>-1.1017356275076829E+17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-459056511461534.5</v>
      </c>
      <c r="L6174" s="444">
        <f t="shared" ca="1" si="204"/>
        <v>-1.1063261926222982E+17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05"/>
        <v>-1.1063261926222982E+17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-460969246925957.56</v>
      </c>
      <c r="L6175" s="444">
        <f t="shared" ca="1" si="204"/>
        <v>-1.1109358850915578E+17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05"/>
        <v>-1.1109358850915578E+17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-462889952121482.38</v>
      </c>
      <c r="L6176" s="444">
        <f t="shared" ca="1" si="204"/>
        <v>-1.1155647846127726E+17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05"/>
        <v>-1.1155647846127726E+17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-464818660255321.94</v>
      </c>
      <c r="L6177" s="444">
        <f t="shared" ca="1" si="204"/>
        <v>-1.1202129712153259E+17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05"/>
        <v>-1.1202129712153259E+17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-466755404673052.44</v>
      </c>
      <c r="L6178" s="444">
        <f t="shared" ca="1" si="204"/>
        <v>-1.1248805252620565E+17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05"/>
        <v>-1.1248805252620565E+17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-468700218859190.19</v>
      </c>
      <c r="L6179" s="444">
        <f t="shared" ca="1" si="204"/>
        <v>-1.1295675274506483E+17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05"/>
        <v>-1.1295675274506483E+17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-470653136437770.13</v>
      </c>
      <c r="L6180" s="444">
        <f t="shared" ca="1" si="204"/>
        <v>-1.1342740588150261E+17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05"/>
        <v>-1.1342740588150261E+17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-472614191172927.56</v>
      </c>
      <c r="L6181" s="444">
        <f t="shared" ca="1" si="204"/>
        <v>-1.1390002007267554E+17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05"/>
        <v>-1.1390002007267554E+17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-474583416969481.31</v>
      </c>
      <c r="L6182" s="444">
        <f t="shared" ca="1" si="204"/>
        <v>-1.1437460348964502E+17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05"/>
        <v>-1.1437460348964502E+17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-476560847873520.94</v>
      </c>
      <c r="L6183" s="444">
        <f t="shared" ca="1" si="204"/>
        <v>-1.1485116433751854E+17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05"/>
        <v>-1.1485116433751854E+17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-478546518072993.94</v>
      </c>
      <c r="L6184" s="444">
        <f t="shared" ca="1" si="204"/>
        <v>-1.1532971085559154E+17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05"/>
        <v>-1.1532971085559154E+17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-480540461898298.06</v>
      </c>
      <c r="L6185" s="444">
        <f t="shared" ca="1" si="204"/>
        <v>-1.1581025131748984E+17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05"/>
        <v>-1.1581025131748984E+17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-482542713822874.31</v>
      </c>
      <c r="L6186" s="444">
        <f t="shared" ca="1" si="204"/>
        <v>-1.1629279403131272E+17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05"/>
        <v>-1.1629279403131272E+17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-484553308463802.94</v>
      </c>
      <c r="L6187" s="444">
        <f t="shared" ca="1" si="204"/>
        <v>-1.1677734733977653E+17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05"/>
        <v>-1.1677734733977653E+17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-486572280582402.19</v>
      </c>
      <c r="L6188" s="444">
        <f t="shared" ca="1" si="204"/>
        <v>-1.1726391962035893E+17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05"/>
        <v>-1.1726391962035893E+17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-488599665084828.81</v>
      </c>
      <c r="L6189" s="444">
        <f t="shared" ca="1" si="204"/>
        <v>-1.1775251928544376E+17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05"/>
        <v>-1.1775251928544376E+17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-490635497022682.38</v>
      </c>
      <c r="L6190" s="444">
        <f t="shared" ca="1" si="204"/>
        <v>-1.1824315478246645E+17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05"/>
        <v>-1.1824315478246645E+17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-492679811593610.19</v>
      </c>
      <c r="L6191" s="444">
        <f t="shared" ca="1" si="204"/>
        <v>-1.1873583459406006E+17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05"/>
        <v>-1.1873583459406006E+17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-494732644141916.94</v>
      </c>
      <c r="L6192" s="444">
        <f t="shared" ca="1" si="204"/>
        <v>-1.1923056723820198E+17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05"/>
        <v>-1.1923056723820198E+17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-496794030159174.94</v>
      </c>
      <c r="L6193" s="444">
        <f t="shared" ca="1" si="204"/>
        <v>-1.1972736126836115E+17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05"/>
        <v>-1.1972736126836115E+17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-498864005284838.06</v>
      </c>
      <c r="L6194" s="444">
        <f t="shared" ca="1" si="204"/>
        <v>-1.2022622527364598E+17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05"/>
        <v>-1.2022622527364598E+17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-500942605306858.19</v>
      </c>
      <c r="L6195" s="444">
        <f t="shared" ca="1" si="204"/>
        <v>-1.2072716787895285E+17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05"/>
        <v>-1.2072716787895285E+17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-503029866162303.44</v>
      </c>
      <c r="L6196" s="444">
        <f t="shared" ca="1" si="204"/>
        <v>-1.2123019774511515E+17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05"/>
        <v>-1.2123019774511515E+17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-505125823937979.81</v>
      </c>
      <c r="L6197" s="444">
        <f t="shared" ca="1" si="204"/>
        <v>-1.2173532356905314E+17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05"/>
        <v>-1.2173532356905314E+17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-507230514871054.75</v>
      </c>
      <c r="L6198" s="444">
        <f t="shared" ca="1" si="204"/>
        <v>-1.2224255408392419E+17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05"/>
        <v>-1.2224255408392419E+17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-509343975349684.13</v>
      </c>
      <c r="L6199" s="444">
        <f t="shared" ca="1" si="204"/>
        <v>-1.2275189805927387E+17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05"/>
        <v>-1.2275189805927387E+17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-511466241913641.19</v>
      </c>
      <c r="L6200" s="444">
        <f t="shared" ca="1" si="204"/>
        <v>-1.2326336430118752E+17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05"/>
        <v>-1.2326336430118752E+17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-513597351254948</v>
      </c>
      <c r="L6201" s="444">
        <f t="shared" ca="1" si="204"/>
        <v>-1.2377696165244246E+17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05"/>
        <v>-1.2377696165244246E+17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-515737340218510.25</v>
      </c>
      <c r="L6202" s="444">
        <f t="shared" ca="1" si="204"/>
        <v>-1.2429269899266098E+17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05"/>
        <v>-1.2429269899266098E+17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-517886245802754.06</v>
      </c>
      <c r="L6203" s="444">
        <f t="shared" ca="1" si="204"/>
        <v>-1.2481058523846373E+17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05"/>
        <v>-1.2481058523846373E+17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-520044105160265.56</v>
      </c>
      <c r="L6204" s="444">
        <f t="shared" ca="1" si="204"/>
        <v>-1.25330629343624E+17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05"/>
        <v>-1.25330629343624E+17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-522210955598433.31</v>
      </c>
      <c r="L6205" s="444">
        <f t="shared" ca="1" si="204"/>
        <v>-1.2585284029922243E+17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05"/>
        <v>-1.2585284029922243E+17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-524386834580093.5</v>
      </c>
      <c r="L6206" s="444">
        <f t="shared" ca="1" si="204"/>
        <v>-1.2637722713380253E+17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05"/>
        <v>-1.2637722713380253E+17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-526571779724177.19</v>
      </c>
      <c r="L6207" s="444">
        <f t="shared" ca="1" si="204"/>
        <v>-1.269037989135267E+17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05"/>
        <v>-1.269037989135267E+17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-528765828806361.25</v>
      </c>
      <c r="L6208" s="444">
        <f t="shared" ca="1" si="204"/>
        <v>-1.2743256474233307E+17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05"/>
        <v>-1.2743256474233307E+17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-530969019759721.13</v>
      </c>
      <c r="L6209" s="444">
        <f t="shared" ca="1" si="204"/>
        <v>-1.279635337620928E+17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05"/>
        <v>-1.279635337620928E+17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-533181390675386.56</v>
      </c>
      <c r="L6210" s="444">
        <f t="shared" ca="1" si="204"/>
        <v>-1.2849671515276819E+17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05"/>
        <v>-1.2849671515276819E+17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-535402979803200.81</v>
      </c>
      <c r="L6211" s="444">
        <f t="shared" ca="1" si="204"/>
        <v>-1.2903211813257139E+17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05"/>
        <v>-1.2903211813257139E+17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-537633825552380.81</v>
      </c>
      <c r="L6212" s="444">
        <f t="shared" ca="1" si="204"/>
        <v>-1.2956975195812378E+17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05"/>
        <v>-1.2956975195812378E+17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-539873966492182.44</v>
      </c>
      <c r="L6213" s="444">
        <f t="shared" ca="1" si="204"/>
        <v>-1.3010962592461595E+17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05"/>
        <v>-1.3010962592461595E+17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-542123441352566.44</v>
      </c>
      <c r="L6214" s="444">
        <f t="shared" ca="1" si="204"/>
        <v>-1.3065174936596851E+17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05"/>
        <v>-1.3065174936596851E+17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-544382289024868.81</v>
      </c>
      <c r="L6215" s="444">
        <f t="shared" ca="1" si="204"/>
        <v>-1.3119613165499338E+17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05"/>
        <v>-1.3119613165499338E+17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-546650548562472.38</v>
      </c>
      <c r="L6216" s="444">
        <f t="shared" ca="1" si="204"/>
        <v>-1.3174278220355586E+17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05"/>
        <v>-1.3174278220355586E+17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-548928259181482.81</v>
      </c>
      <c r="L6217" s="444">
        <f t="shared" ca="1" si="204"/>
        <v>-1.3229171046273734E+17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05"/>
        <v>-1.3229171046273734E+17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-551215460261405.56</v>
      </c>
      <c r="L6218" s="444">
        <f t="shared" ca="1" si="204"/>
        <v>-1.3284292592299875E+17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05"/>
        <v>-1.3284292592299875E+17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-553512191345828.13</v>
      </c>
      <c r="L6219" s="444">
        <f t="shared" ca="1" si="204"/>
        <v>-1.3339643811434458E+17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05"/>
        <v>-1.3339643811434458E+17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-555818492143102.44</v>
      </c>
      <c r="L6220" s="444">
        <f t="shared" ca="1" si="204"/>
        <v>-1.3395225660648768E+17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05"/>
        <v>-1.3395225660648768E+17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-558134402527032</v>
      </c>
      <c r="L6221" s="444">
        <f t="shared" ca="1" si="204"/>
        <v>-1.3451039100901472E+17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05"/>
        <v>-1.3451039100901472E+17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-560459962537561.31</v>
      </c>
      <c r="L6222" s="444">
        <f t="shared" ca="1" si="204"/>
        <v>-1.3507085097155229E+17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05"/>
        <v>-1.3507085097155229E+17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-562795212381467.94</v>
      </c>
      <c r="L6223" s="444">
        <f t="shared" ca="1" si="204"/>
        <v>-1.3563364618393376E+17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05"/>
        <v>-1.3563364618393376E+17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-565140192433057.38</v>
      </c>
      <c r="L6224" s="444">
        <f t="shared" ca="1" si="204"/>
        <v>-1.3619878637636682E+17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05"/>
        <v>-1.3619878637636682E+17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-567494943234861.63</v>
      </c>
      <c r="L6225" s="444">
        <f t="shared" ca="1" si="204"/>
        <v>-1.3676628131960168E+17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05"/>
        <v>-1.3676628131960168E+17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-569859505498340.38</v>
      </c>
      <c r="L6226" s="444">
        <f t="shared" ca="1" si="204"/>
        <v>-1.3733614082510002E+17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05"/>
        <v>-1.3733614082510002E+17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-572233920104583.38</v>
      </c>
      <c r="L6227" s="444">
        <f t="shared" ca="1" si="204"/>
        <v>-1.3790837474520459E+17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05"/>
        <v>-1.3790837474520459E+17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-574618228105019.25</v>
      </c>
      <c r="L6228" s="444">
        <f t="shared" ca="1" si="204"/>
        <v>-1.3848299297330962E+17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05"/>
        <v>-1.3848299297330962E+17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-577012470722123.38</v>
      </c>
      <c r="L6229" s="444">
        <f t="shared" ca="1" si="204"/>
        <v>-1.3906000544403174E+17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05"/>
        <v>-1.3906000544403174E+17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-579416689350132.25</v>
      </c>
      <c r="L6230" s="444">
        <f t="shared" ca="1" si="204"/>
        <v>-1.3963942213338187E+17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05"/>
        <v>-1.3963942213338187E+17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-581830925555757.75</v>
      </c>
      <c r="L6231" s="444">
        <f t="shared" ca="1" si="204"/>
        <v>-1.4022125305893763E+17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05"/>
        <v>-1.4022125305893763E+17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-584255221078906.75</v>
      </c>
      <c r="L6232" s="444">
        <f t="shared" ca="1" si="204"/>
        <v>-1.4080550828001654E+17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05"/>
        <v>-1.4080550828001654E+17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-586689617833402.25</v>
      </c>
      <c r="L6233" s="444">
        <f t="shared" ca="1" si="204"/>
        <v>-1.4139219789784995E+17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05"/>
        <v>-1.4139219789784995E+17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-589134157907708.13</v>
      </c>
      <c r="L6234" s="444">
        <f t="shared" ca="1" si="204"/>
        <v>-1.4198133205575766E+17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05"/>
        <v>-1.4198133205575766E+17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-591588883565656.88</v>
      </c>
      <c r="L6235" s="444">
        <f t="shared" ca="1" si="204"/>
        <v>-1.4257292093932333E+17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05"/>
        <v>-1.4257292093932333E+17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-594053837247180.5</v>
      </c>
      <c r="L6236" s="444">
        <f t="shared" ca="1" si="204"/>
        <v>-1.4316697477657051E+17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05"/>
        <v>-1.4316697477657051E+17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-596529061569043.75</v>
      </c>
      <c r="L6237" s="444">
        <f t="shared" ca="1" si="204"/>
        <v>-1.4376350383813955E+17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05"/>
        <v>-1.4376350383813955E+17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-599014599325581.5</v>
      </c>
      <c r="L6238" s="444">
        <f t="shared" ca="1" si="204"/>
        <v>-1.4436251843746512E+17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05"/>
        <v>-1.4436251843746512E+17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-601510493489438</v>
      </c>
      <c r="L6239" s="444">
        <f t="shared" ca="1" si="204"/>
        <v>-1.4496402893095456E+17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05"/>
        <v>-1.4496402893095456E+17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-604016787212310.63</v>
      </c>
      <c r="L6240" s="444">
        <f t="shared" ca="1" si="204"/>
        <v>-1.4556804571816688E+17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05"/>
        <v>-1.4556804571816688E+17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-606533523825695.38</v>
      </c>
      <c r="L6241" s="444">
        <f t="shared" ca="1" si="204"/>
        <v>-1.4617457924199258E+17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05"/>
        <v>-1.4617457924199258E+17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-609060746841635.75</v>
      </c>
      <c r="L6242" s="444">
        <f t="shared" ca="1" si="204"/>
        <v>-1.4678363998883421E+17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05"/>
        <v>-1.4678363998883421E+17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-611598499953475.88</v>
      </c>
      <c r="L6243" s="444">
        <f t="shared" ca="1" si="204"/>
        <v>-1.4739523848878768E+17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05"/>
        <v>-1.4739523848878768E+17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-614146827036615.38</v>
      </c>
      <c r="L6244" s="444">
        <f t="shared" ca="1" si="204"/>
        <v>-1.4800938531582429E+17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05"/>
        <v>-1.4800938531582429E+17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-616705772149267.88</v>
      </c>
      <c r="L6245" s="444">
        <f t="shared" ca="1" si="204"/>
        <v>-1.4862609108797357E+17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05"/>
        <v>-1.4862609108797357E+17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-619275379533223.25</v>
      </c>
      <c r="L6246" s="444">
        <f t="shared" ca="1" si="204"/>
        <v>-1.4924536646750678E+17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05"/>
        <v>-1.4924536646750678E+17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-621855693614611.63</v>
      </c>
      <c r="L6247" s="444">
        <f t="shared" ca="1" si="204"/>
        <v>-1.4986722216112141E+17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05"/>
        <v>-1.4986722216112141E+17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-624446759004672.5</v>
      </c>
      <c r="L6248" s="444">
        <f t="shared" ca="1" si="204"/>
        <v>-1.5049166892012608E+17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05"/>
        <v>-1.5049166892012608E+17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-627048620500525.38</v>
      </c>
      <c r="L6249" s="444">
        <f t="shared" ca="1" si="204"/>
        <v>-1.5111871754062659E+17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05"/>
        <v>-1.5111871754062659E+17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-629661323085944.13</v>
      </c>
      <c r="L6250" s="444">
        <f t="shared" ca="1" si="204"/>
        <v>-1.5174837886371254E+17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25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25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25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25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25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25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25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25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25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25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25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25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25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25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25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25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25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25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25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25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25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25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25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25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25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25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25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2578125" defaultRowHeight="15" customHeight="1" x14ac:dyDescent="0.25"/>
  <cols>
    <col min="1" max="1" width="25.5703125" customWidth="1"/>
    <col min="2" max="2" width="26.5703125" customWidth="1"/>
    <col min="3" max="3" width="18.28515625" customWidth="1"/>
    <col min="4" max="4" width="5" customWidth="1"/>
    <col min="5" max="5" width="65.85546875" customWidth="1"/>
    <col min="6" max="6" width="13.140625" customWidth="1"/>
    <col min="7" max="7" width="8" customWidth="1"/>
    <col min="8" max="8" width="9.140625" customWidth="1"/>
  </cols>
  <sheetData>
    <row r="1" spans="1:8" ht="11.25" customHeight="1" x14ac:dyDescent="0.25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25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25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25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25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25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25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25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25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25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25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25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25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25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25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25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25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25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25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25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25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25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25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25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25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25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25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25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25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25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25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25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25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25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25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25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25"/>
    <row r="38" spans="1:8" ht="15.75" customHeight="1" x14ac:dyDescent="0.25"/>
    <row r="39" spans="1:8" ht="15.75" customHeight="1" x14ac:dyDescent="0.25"/>
    <row r="40" spans="1:8" ht="15.75" customHeight="1" x14ac:dyDescent="0.25"/>
    <row r="41" spans="1:8" ht="15.75" customHeight="1" x14ac:dyDescent="0.25"/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2578125" defaultRowHeight="15" customHeight="1" x14ac:dyDescent="0.25"/>
  <cols>
    <col min="1" max="1" width="8.7109375" customWidth="1"/>
    <col min="2" max="2" width="13.140625" customWidth="1"/>
    <col min="3" max="3" width="24.140625" customWidth="1"/>
    <col min="4" max="4" width="16.28515625" customWidth="1"/>
    <col min="5" max="5" width="10.28515625" customWidth="1"/>
    <col min="6" max="6" width="8.7109375" customWidth="1"/>
    <col min="7" max="7" width="11.28515625" customWidth="1"/>
    <col min="8" max="8" width="8.7109375" customWidth="1"/>
    <col min="9" max="9" width="11.28515625" customWidth="1"/>
    <col min="10" max="26" width="8.7109375" customWidth="1"/>
  </cols>
  <sheetData>
    <row r="1" spans="1:10" ht="14.25" customHeight="1" x14ac:dyDescent="0.25">
      <c r="B1" s="478"/>
      <c r="C1" s="479"/>
      <c r="E1" s="480"/>
      <c r="G1" s="65"/>
    </row>
    <row r="2" spans="1:10" ht="14.25" customHeight="1" x14ac:dyDescent="0.25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25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25">
      <c r="B4" s="478"/>
      <c r="C4" s="479"/>
      <c r="E4" s="480"/>
      <c r="G4" s="65"/>
    </row>
    <row r="5" spans="1:10" ht="14.25" customHeight="1" x14ac:dyDescent="0.25">
      <c r="B5" s="478"/>
      <c r="C5" s="479"/>
      <c r="E5" s="480"/>
      <c r="G5" s="65"/>
    </row>
    <row r="6" spans="1:10" ht="14.25" customHeight="1" x14ac:dyDescent="0.25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25">
      <c r="B7" s="478"/>
      <c r="C7" s="479"/>
      <c r="E7" s="480"/>
      <c r="G7" s="65"/>
    </row>
    <row r="8" spans="1:10" ht="14.25" customHeight="1" x14ac:dyDescent="0.25">
      <c r="B8" s="478"/>
      <c r="C8" s="479"/>
      <c r="E8" s="480"/>
      <c r="G8" s="65"/>
    </row>
    <row r="9" spans="1:10" ht="14.25" customHeight="1" x14ac:dyDescent="0.25">
      <c r="B9" s="478"/>
      <c r="C9" s="479"/>
      <c r="E9" s="480"/>
      <c r="G9" s="65"/>
    </row>
    <row r="10" spans="1:10" ht="14.25" customHeight="1" x14ac:dyDescent="0.25">
      <c r="B10" s="478"/>
      <c r="C10" s="479"/>
      <c r="E10" s="480"/>
      <c r="G10" s="65"/>
    </row>
    <row r="11" spans="1:10" ht="14.25" customHeight="1" x14ac:dyDescent="0.25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25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25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25">
      <c r="B14" s="478"/>
      <c r="C14" s="479"/>
      <c r="E14" s="480"/>
      <c r="G14" s="65"/>
    </row>
    <row r="15" spans="1:10" ht="14.25" customHeight="1" x14ac:dyDescent="0.25">
      <c r="B15" s="478"/>
      <c r="C15" s="479"/>
      <c r="E15" s="480"/>
      <c r="G15" s="65"/>
    </row>
    <row r="16" spans="1:10" ht="14.25" customHeight="1" x14ac:dyDescent="0.25">
      <c r="B16" s="478"/>
      <c r="C16" s="479"/>
      <c r="E16" s="480"/>
      <c r="G16" s="65"/>
    </row>
    <row r="17" spans="2:7" ht="14.25" customHeight="1" x14ac:dyDescent="0.25">
      <c r="B17" s="478"/>
      <c r="C17" s="479"/>
      <c r="E17" s="480"/>
      <c r="G17" s="65"/>
    </row>
    <row r="18" spans="2:7" ht="14.25" customHeight="1" x14ac:dyDescent="0.25">
      <c r="B18" s="478"/>
      <c r="C18" s="479"/>
      <c r="E18" s="480"/>
      <c r="G18" s="65"/>
    </row>
    <row r="19" spans="2:7" ht="14.25" customHeight="1" x14ac:dyDescent="0.25">
      <c r="B19" s="478"/>
      <c r="C19" s="479"/>
      <c r="E19" s="480"/>
      <c r="G19" s="65"/>
    </row>
    <row r="20" spans="2:7" ht="14.25" customHeight="1" x14ac:dyDescent="0.25">
      <c r="B20" s="478"/>
      <c r="C20" s="479"/>
      <c r="E20" s="480"/>
      <c r="G20" s="65"/>
    </row>
    <row r="21" spans="2:7" ht="14.25" customHeight="1" x14ac:dyDescent="0.25">
      <c r="B21" s="478"/>
      <c r="C21" s="479"/>
      <c r="E21" s="480"/>
      <c r="G21" s="65"/>
    </row>
    <row r="22" spans="2:7" ht="14.25" customHeight="1" x14ac:dyDescent="0.25">
      <c r="B22" s="478"/>
      <c r="C22" s="479"/>
      <c r="E22" s="480"/>
      <c r="G22" s="65"/>
    </row>
    <row r="23" spans="2:7" ht="14.25" customHeight="1" x14ac:dyDescent="0.25">
      <c r="B23" s="478"/>
      <c r="C23" s="479"/>
      <c r="E23" s="480"/>
      <c r="G23" s="65"/>
    </row>
    <row r="24" spans="2:7" ht="14.25" customHeight="1" x14ac:dyDescent="0.25">
      <c r="B24" s="478"/>
      <c r="C24" s="479"/>
      <c r="E24" s="480"/>
      <c r="G24" s="65"/>
    </row>
    <row r="25" spans="2:7" ht="14.25" customHeight="1" x14ac:dyDescent="0.25">
      <c r="B25" s="478"/>
      <c r="C25" s="479"/>
      <c r="E25" s="480"/>
      <c r="G25" s="65"/>
    </row>
    <row r="26" spans="2:7" ht="14.25" customHeight="1" x14ac:dyDescent="0.25">
      <c r="B26" s="478"/>
      <c r="C26" s="479"/>
      <c r="E26" s="480"/>
      <c r="G26" s="65"/>
    </row>
    <row r="27" spans="2:7" ht="14.25" customHeight="1" x14ac:dyDescent="0.25">
      <c r="B27" s="478"/>
      <c r="C27" s="479"/>
      <c r="E27" s="480"/>
      <c r="G27" s="65"/>
    </row>
    <row r="28" spans="2:7" ht="14.25" customHeight="1" x14ac:dyDescent="0.25">
      <c r="B28" s="478"/>
      <c r="C28" s="479"/>
      <c r="E28" s="480"/>
      <c r="G28" s="65"/>
    </row>
    <row r="29" spans="2:7" ht="14.25" customHeight="1" x14ac:dyDescent="0.25">
      <c r="B29" s="478"/>
      <c r="C29" s="479"/>
      <c r="E29" s="480"/>
      <c r="G29" s="65"/>
    </row>
    <row r="30" spans="2:7" ht="14.25" customHeight="1" x14ac:dyDescent="0.25">
      <c r="B30" s="478"/>
      <c r="C30" s="479"/>
      <c r="E30" s="480"/>
      <c r="G30" s="65"/>
    </row>
    <row r="31" spans="2:7" ht="14.25" customHeight="1" x14ac:dyDescent="0.25">
      <c r="B31" s="478"/>
      <c r="C31" s="479"/>
      <c r="E31" s="480"/>
      <c r="G31" s="65"/>
    </row>
    <row r="32" spans="2:7" ht="14.25" customHeight="1" x14ac:dyDescent="0.25">
      <c r="B32" s="478"/>
      <c r="C32" s="479"/>
      <c r="E32" s="480"/>
      <c r="G32" s="65"/>
    </row>
    <row r="33" spans="2:7" ht="14.25" customHeight="1" x14ac:dyDescent="0.25">
      <c r="B33" s="478"/>
      <c r="C33" s="479"/>
      <c r="E33" s="480"/>
      <c r="G33" s="65"/>
    </row>
    <row r="34" spans="2:7" ht="14.25" customHeight="1" x14ac:dyDescent="0.25">
      <c r="B34" s="478"/>
      <c r="C34" s="479"/>
      <c r="E34" s="480"/>
      <c r="G34" s="65"/>
    </row>
    <row r="35" spans="2:7" ht="14.25" customHeight="1" x14ac:dyDescent="0.25">
      <c r="B35" s="478"/>
      <c r="C35" s="479"/>
      <c r="E35" s="480"/>
      <c r="G35" s="65"/>
    </row>
    <row r="36" spans="2:7" ht="14.25" customHeight="1" x14ac:dyDescent="0.25">
      <c r="B36" s="478"/>
      <c r="C36" s="479"/>
      <c r="E36" s="480"/>
      <c r="G36" s="65"/>
    </row>
    <row r="37" spans="2:7" ht="14.25" customHeight="1" x14ac:dyDescent="0.25">
      <c r="B37" s="478"/>
      <c r="C37" s="479"/>
      <c r="E37" s="480"/>
      <c r="G37" s="65"/>
    </row>
    <row r="38" spans="2:7" ht="14.25" customHeight="1" x14ac:dyDescent="0.25">
      <c r="B38" s="478"/>
      <c r="C38" s="479"/>
      <c r="E38" s="480"/>
      <c r="G38" s="65"/>
    </row>
    <row r="39" spans="2:7" ht="14.25" customHeight="1" x14ac:dyDescent="0.25">
      <c r="B39" s="478"/>
      <c r="C39" s="479"/>
      <c r="E39" s="480"/>
      <c r="G39" s="65"/>
    </row>
    <row r="40" spans="2:7" ht="14.25" customHeight="1" x14ac:dyDescent="0.25">
      <c r="B40" s="478"/>
      <c r="C40" s="479"/>
      <c r="E40" s="480"/>
      <c r="G40" s="65"/>
    </row>
    <row r="41" spans="2:7" ht="14.25" customHeight="1" x14ac:dyDescent="0.25">
      <c r="B41" s="478"/>
      <c r="C41" s="479"/>
      <c r="E41" s="480"/>
      <c r="G41" s="65"/>
    </row>
    <row r="42" spans="2:7" ht="14.25" customHeight="1" x14ac:dyDescent="0.25">
      <c r="B42" s="478"/>
      <c r="C42" s="479"/>
      <c r="E42" s="480"/>
      <c r="G42" s="65"/>
    </row>
    <row r="43" spans="2:7" ht="14.25" customHeight="1" x14ac:dyDescent="0.25">
      <c r="B43" s="478"/>
      <c r="C43" s="479"/>
      <c r="E43" s="480"/>
      <c r="G43" s="65"/>
    </row>
    <row r="44" spans="2:7" ht="14.25" customHeight="1" x14ac:dyDescent="0.25">
      <c r="B44" s="478"/>
      <c r="C44" s="479"/>
      <c r="E44" s="480"/>
      <c r="G44" s="65"/>
    </row>
    <row r="45" spans="2:7" ht="14.25" customHeight="1" x14ac:dyDescent="0.25">
      <c r="B45" s="478"/>
      <c r="C45" s="479"/>
      <c r="E45" s="480"/>
      <c r="G45" s="65"/>
    </row>
    <row r="46" spans="2:7" ht="14.25" customHeight="1" x14ac:dyDescent="0.25">
      <c r="B46" s="478"/>
      <c r="C46" s="479"/>
      <c r="E46" s="480"/>
      <c r="G46" s="65"/>
    </row>
    <row r="47" spans="2:7" ht="14.25" customHeight="1" x14ac:dyDescent="0.25">
      <c r="B47" s="478"/>
      <c r="C47" s="479"/>
      <c r="E47" s="480"/>
      <c r="G47" s="65"/>
    </row>
    <row r="48" spans="2:7" ht="14.25" customHeight="1" x14ac:dyDescent="0.25">
      <c r="B48" s="478"/>
      <c r="C48" s="479"/>
      <c r="E48" s="480"/>
      <c r="G48" s="65"/>
    </row>
    <row r="49" spans="2:7" ht="14.25" customHeight="1" x14ac:dyDescent="0.25">
      <c r="B49" s="478"/>
      <c r="C49" s="479"/>
      <c r="E49" s="480"/>
      <c r="G49" s="65"/>
    </row>
    <row r="50" spans="2:7" ht="14.25" customHeight="1" x14ac:dyDescent="0.25">
      <c r="B50" s="478"/>
      <c r="C50" s="479"/>
      <c r="E50" s="480"/>
      <c r="G50" s="65"/>
    </row>
    <row r="51" spans="2:7" ht="14.25" customHeight="1" x14ac:dyDescent="0.25">
      <c r="B51" s="478"/>
      <c r="C51" s="479"/>
      <c r="E51" s="480"/>
      <c r="G51" s="65"/>
    </row>
    <row r="52" spans="2:7" ht="14.25" customHeight="1" x14ac:dyDescent="0.25">
      <c r="B52" s="478"/>
      <c r="C52" s="479"/>
      <c r="E52" s="480"/>
      <c r="G52" s="65"/>
    </row>
    <row r="53" spans="2:7" ht="14.25" customHeight="1" x14ac:dyDescent="0.25">
      <c r="B53" s="478"/>
      <c r="C53" s="479"/>
      <c r="E53" s="480"/>
      <c r="G53" s="65"/>
    </row>
    <row r="54" spans="2:7" ht="14.25" customHeight="1" x14ac:dyDescent="0.25">
      <c r="B54" s="478"/>
      <c r="C54" s="479"/>
      <c r="E54" s="480"/>
      <c r="G54" s="65"/>
    </row>
    <row r="55" spans="2:7" ht="14.25" customHeight="1" x14ac:dyDescent="0.25">
      <c r="B55" s="478"/>
      <c r="C55" s="479"/>
      <c r="E55" s="480"/>
      <c r="G55" s="65"/>
    </row>
    <row r="56" spans="2:7" ht="14.25" customHeight="1" x14ac:dyDescent="0.25">
      <c r="B56" s="478"/>
      <c r="C56" s="479"/>
      <c r="E56" s="480"/>
      <c r="G56" s="65"/>
    </row>
    <row r="57" spans="2:7" ht="14.25" customHeight="1" x14ac:dyDescent="0.25">
      <c r="B57" s="478"/>
      <c r="C57" s="479"/>
      <c r="E57" s="480"/>
      <c r="G57" s="65"/>
    </row>
    <row r="58" spans="2:7" ht="14.25" customHeight="1" x14ac:dyDescent="0.25">
      <c r="B58" s="478"/>
      <c r="C58" s="479"/>
      <c r="E58" s="480"/>
      <c r="G58" s="65"/>
    </row>
    <row r="59" spans="2:7" ht="14.25" customHeight="1" x14ac:dyDescent="0.25">
      <c r="B59" s="478"/>
      <c r="C59" s="479"/>
      <c r="E59" s="480"/>
      <c r="G59" s="65"/>
    </row>
    <row r="60" spans="2:7" ht="14.25" customHeight="1" x14ac:dyDescent="0.25">
      <c r="B60" s="478"/>
      <c r="C60" s="479"/>
      <c r="E60" s="480"/>
      <c r="G60" s="65"/>
    </row>
    <row r="61" spans="2:7" ht="14.25" customHeight="1" x14ac:dyDescent="0.25">
      <c r="B61" s="478"/>
      <c r="C61" s="479"/>
      <c r="E61" s="480"/>
      <c r="G61" s="65"/>
    </row>
    <row r="62" spans="2:7" ht="14.25" customHeight="1" x14ac:dyDescent="0.25">
      <c r="B62" s="478"/>
      <c r="C62" s="479"/>
      <c r="E62" s="480"/>
      <c r="G62" s="65"/>
    </row>
    <row r="63" spans="2:7" ht="14.25" customHeight="1" x14ac:dyDescent="0.25">
      <c r="B63" s="478"/>
      <c r="C63" s="479"/>
      <c r="E63" s="480"/>
      <c r="G63" s="65"/>
    </row>
    <row r="64" spans="2:7" ht="14.25" customHeight="1" x14ac:dyDescent="0.25">
      <c r="B64" s="478"/>
      <c r="C64" s="479"/>
      <c r="E64" s="480"/>
      <c r="G64" s="65"/>
    </row>
    <row r="65" spans="2:7" ht="14.25" customHeight="1" x14ac:dyDescent="0.25">
      <c r="B65" s="478"/>
      <c r="C65" s="479"/>
      <c r="E65" s="480"/>
      <c r="G65" s="65"/>
    </row>
    <row r="66" spans="2:7" ht="14.25" customHeight="1" x14ac:dyDescent="0.25">
      <c r="B66" s="478"/>
      <c r="C66" s="479"/>
      <c r="E66" s="480"/>
      <c r="G66" s="65"/>
    </row>
    <row r="67" spans="2:7" ht="14.25" customHeight="1" x14ac:dyDescent="0.25">
      <c r="B67" s="478"/>
      <c r="C67" s="479"/>
      <c r="E67" s="480"/>
      <c r="G67" s="65"/>
    </row>
    <row r="68" spans="2:7" ht="14.25" customHeight="1" x14ac:dyDescent="0.25">
      <c r="B68" s="478"/>
      <c r="C68" s="479"/>
      <c r="E68" s="480"/>
      <c r="G68" s="65"/>
    </row>
    <row r="69" spans="2:7" ht="14.25" customHeight="1" x14ac:dyDescent="0.25">
      <c r="B69" s="478"/>
      <c r="C69" s="479"/>
      <c r="E69" s="480"/>
      <c r="G69" s="65"/>
    </row>
    <row r="70" spans="2:7" ht="14.25" customHeight="1" x14ac:dyDescent="0.25">
      <c r="B70" s="478"/>
      <c r="C70" s="479"/>
      <c r="E70" s="480"/>
      <c r="G70" s="65"/>
    </row>
    <row r="71" spans="2:7" ht="14.25" customHeight="1" x14ac:dyDescent="0.25">
      <c r="B71" s="478"/>
      <c r="C71" s="479"/>
      <c r="E71" s="480"/>
      <c r="G71" s="65"/>
    </row>
    <row r="72" spans="2:7" ht="14.25" customHeight="1" x14ac:dyDescent="0.25">
      <c r="B72" s="478"/>
      <c r="C72" s="479"/>
      <c r="E72" s="480"/>
      <c r="G72" s="65"/>
    </row>
    <row r="73" spans="2:7" ht="14.25" customHeight="1" x14ac:dyDescent="0.25">
      <c r="B73" s="478"/>
      <c r="C73" s="479"/>
      <c r="E73" s="480"/>
      <c r="G73" s="65"/>
    </row>
    <row r="74" spans="2:7" ht="14.25" customHeight="1" x14ac:dyDescent="0.25">
      <c r="B74" s="478"/>
      <c r="C74" s="479"/>
      <c r="E74" s="480"/>
      <c r="G74" s="65"/>
    </row>
    <row r="75" spans="2:7" ht="14.25" customHeight="1" x14ac:dyDescent="0.25">
      <c r="B75" s="478"/>
      <c r="C75" s="479"/>
      <c r="E75" s="480"/>
      <c r="G75" s="65"/>
    </row>
    <row r="76" spans="2:7" ht="14.25" customHeight="1" x14ac:dyDescent="0.25">
      <c r="B76" s="478"/>
      <c r="C76" s="479"/>
      <c r="E76" s="480"/>
      <c r="G76" s="65"/>
    </row>
    <row r="77" spans="2:7" ht="14.25" customHeight="1" x14ac:dyDescent="0.25">
      <c r="B77" s="478"/>
      <c r="C77" s="479"/>
      <c r="E77" s="480"/>
      <c r="G77" s="65"/>
    </row>
    <row r="78" spans="2:7" ht="14.25" customHeight="1" x14ac:dyDescent="0.25">
      <c r="B78" s="478"/>
      <c r="C78" s="479"/>
      <c r="E78" s="480"/>
      <c r="G78" s="65"/>
    </row>
    <row r="79" spans="2:7" ht="14.25" customHeight="1" x14ac:dyDescent="0.25">
      <c r="B79" s="478"/>
      <c r="C79" s="479"/>
      <c r="E79" s="480"/>
      <c r="G79" s="65"/>
    </row>
    <row r="80" spans="2:7" ht="14.25" customHeight="1" x14ac:dyDescent="0.25">
      <c r="B80" s="478"/>
      <c r="C80" s="479"/>
      <c r="E80" s="480"/>
      <c r="G80" s="65"/>
    </row>
    <row r="81" spans="2:7" ht="14.25" customHeight="1" x14ac:dyDescent="0.25">
      <c r="B81" s="478"/>
      <c r="C81" s="479"/>
      <c r="E81" s="480"/>
      <c r="G81" s="65"/>
    </row>
    <row r="82" spans="2:7" ht="14.25" customHeight="1" x14ac:dyDescent="0.25">
      <c r="B82" s="478"/>
      <c r="C82" s="479"/>
      <c r="E82" s="480"/>
      <c r="G82" s="65"/>
    </row>
    <row r="83" spans="2:7" ht="14.25" customHeight="1" x14ac:dyDescent="0.25">
      <c r="B83" s="478"/>
      <c r="C83" s="479"/>
      <c r="E83" s="480"/>
      <c r="G83" s="65"/>
    </row>
    <row r="84" spans="2:7" ht="14.25" customHeight="1" x14ac:dyDescent="0.25">
      <c r="B84" s="478"/>
      <c r="C84" s="479"/>
      <c r="E84" s="480"/>
      <c r="G84" s="65"/>
    </row>
    <row r="85" spans="2:7" ht="14.25" customHeight="1" x14ac:dyDescent="0.25">
      <c r="B85" s="478"/>
      <c r="C85" s="479"/>
      <c r="E85" s="480"/>
      <c r="G85" s="65"/>
    </row>
    <row r="86" spans="2:7" ht="14.25" customHeight="1" x14ac:dyDescent="0.25">
      <c r="B86" s="478"/>
      <c r="C86" s="479"/>
      <c r="E86" s="480"/>
      <c r="G86" s="65"/>
    </row>
    <row r="87" spans="2:7" ht="14.25" customHeight="1" x14ac:dyDescent="0.25">
      <c r="B87" s="478"/>
      <c r="C87" s="479"/>
      <c r="E87" s="480"/>
      <c r="G87" s="65"/>
    </row>
    <row r="88" spans="2:7" ht="14.25" customHeight="1" x14ac:dyDescent="0.25">
      <c r="B88" s="478"/>
      <c r="C88" s="479"/>
      <c r="E88" s="480"/>
      <c r="G88" s="65"/>
    </row>
    <row r="89" spans="2:7" ht="14.25" customHeight="1" x14ac:dyDescent="0.25">
      <c r="B89" s="478"/>
      <c r="C89" s="479"/>
      <c r="E89" s="480"/>
      <c r="G89" s="65"/>
    </row>
    <row r="90" spans="2:7" ht="14.25" customHeight="1" x14ac:dyDescent="0.25">
      <c r="B90" s="478"/>
      <c r="C90" s="479"/>
      <c r="E90" s="480"/>
      <c r="G90" s="65"/>
    </row>
    <row r="91" spans="2:7" ht="14.25" customHeight="1" x14ac:dyDescent="0.25">
      <c r="B91" s="478"/>
      <c r="C91" s="479"/>
      <c r="E91" s="480"/>
      <c r="G91" s="65"/>
    </row>
    <row r="92" spans="2:7" ht="14.25" customHeight="1" x14ac:dyDescent="0.25">
      <c r="B92" s="478"/>
      <c r="C92" s="479"/>
      <c r="E92" s="480"/>
      <c r="G92" s="65"/>
    </row>
    <row r="93" spans="2:7" ht="14.25" customHeight="1" x14ac:dyDescent="0.25">
      <c r="B93" s="478"/>
      <c r="C93" s="479"/>
      <c r="E93" s="480"/>
      <c r="G93" s="65"/>
    </row>
    <row r="94" spans="2:7" ht="14.25" customHeight="1" x14ac:dyDescent="0.25">
      <c r="B94" s="478"/>
      <c r="C94" s="479"/>
      <c r="E94" s="480"/>
      <c r="G94" s="65"/>
    </row>
    <row r="95" spans="2:7" ht="14.25" customHeight="1" x14ac:dyDescent="0.25">
      <c r="B95" s="478"/>
      <c r="C95" s="479"/>
      <c r="E95" s="480"/>
      <c r="G95" s="65"/>
    </row>
    <row r="96" spans="2:7" ht="14.25" customHeight="1" x14ac:dyDescent="0.25">
      <c r="B96" s="478"/>
      <c r="C96" s="479"/>
      <c r="E96" s="480"/>
      <c r="G96" s="65"/>
    </row>
    <row r="97" spans="2:7" ht="14.25" customHeight="1" x14ac:dyDescent="0.25">
      <c r="B97" s="478"/>
      <c r="C97" s="479"/>
      <c r="E97" s="480"/>
      <c r="G97" s="65"/>
    </row>
    <row r="98" spans="2:7" ht="14.25" customHeight="1" x14ac:dyDescent="0.25">
      <c r="B98" s="478"/>
      <c r="C98" s="479"/>
      <c r="E98" s="480"/>
      <c r="G98" s="65"/>
    </row>
    <row r="99" spans="2:7" ht="14.25" customHeight="1" x14ac:dyDescent="0.25">
      <c r="B99" s="478"/>
      <c r="C99" s="479"/>
      <c r="E99" s="480"/>
      <c r="G99" s="65"/>
    </row>
    <row r="100" spans="2:7" ht="14.25" customHeight="1" x14ac:dyDescent="0.25">
      <c r="B100" s="478"/>
      <c r="C100" s="479"/>
      <c r="E100" s="480"/>
      <c r="G100" s="65"/>
    </row>
    <row r="101" spans="2:7" ht="14.25" customHeight="1" x14ac:dyDescent="0.25">
      <c r="B101" s="478"/>
      <c r="C101" s="479"/>
      <c r="E101" s="480"/>
      <c r="G101" s="65"/>
    </row>
    <row r="102" spans="2:7" ht="14.25" customHeight="1" x14ac:dyDescent="0.25">
      <c r="B102" s="478"/>
      <c r="C102" s="479"/>
      <c r="E102" s="480"/>
      <c r="G102" s="65"/>
    </row>
    <row r="103" spans="2:7" ht="14.25" customHeight="1" x14ac:dyDescent="0.25">
      <c r="B103" s="478"/>
      <c r="C103" s="479"/>
      <c r="E103" s="480"/>
      <c r="G103" s="65"/>
    </row>
    <row r="104" spans="2:7" ht="14.25" customHeight="1" x14ac:dyDescent="0.25">
      <c r="B104" s="478"/>
      <c r="C104" s="479"/>
      <c r="E104" s="480"/>
      <c r="G104" s="65"/>
    </row>
    <row r="105" spans="2:7" ht="14.25" customHeight="1" x14ac:dyDescent="0.25">
      <c r="B105" s="478"/>
      <c r="C105" s="479"/>
      <c r="E105" s="480"/>
      <c r="G105" s="65"/>
    </row>
    <row r="106" spans="2:7" ht="14.25" customHeight="1" x14ac:dyDescent="0.25">
      <c r="B106" s="478"/>
      <c r="C106" s="479"/>
      <c r="E106" s="480"/>
      <c r="G106" s="65"/>
    </row>
    <row r="107" spans="2:7" ht="14.25" customHeight="1" x14ac:dyDescent="0.25">
      <c r="B107" s="478"/>
      <c r="C107" s="479"/>
      <c r="E107" s="480"/>
      <c r="G107" s="65"/>
    </row>
    <row r="108" spans="2:7" ht="14.25" customHeight="1" x14ac:dyDescent="0.25">
      <c r="B108" s="478"/>
      <c r="C108" s="479"/>
      <c r="E108" s="480"/>
      <c r="G108" s="65"/>
    </row>
    <row r="109" spans="2:7" ht="14.25" customHeight="1" x14ac:dyDescent="0.25">
      <c r="B109" s="478"/>
      <c r="C109" s="479"/>
      <c r="E109" s="480"/>
      <c r="G109" s="65"/>
    </row>
    <row r="110" spans="2:7" ht="14.25" customHeight="1" x14ac:dyDescent="0.25">
      <c r="B110" s="478"/>
      <c r="C110" s="479"/>
      <c r="E110" s="480"/>
      <c r="G110" s="65"/>
    </row>
    <row r="111" spans="2:7" ht="14.25" customHeight="1" x14ac:dyDescent="0.25">
      <c r="B111" s="478"/>
      <c r="C111" s="479"/>
      <c r="E111" s="480"/>
      <c r="G111" s="65"/>
    </row>
    <row r="112" spans="2:7" ht="14.25" customHeight="1" x14ac:dyDescent="0.25">
      <c r="B112" s="478"/>
      <c r="C112" s="479"/>
      <c r="E112" s="480"/>
      <c r="G112" s="65"/>
    </row>
    <row r="113" spans="2:7" ht="14.25" customHeight="1" x14ac:dyDescent="0.25">
      <c r="B113" s="478"/>
      <c r="C113" s="479"/>
      <c r="E113" s="480"/>
      <c r="G113" s="65"/>
    </row>
    <row r="114" spans="2:7" ht="14.25" customHeight="1" x14ac:dyDescent="0.25">
      <c r="B114" s="478"/>
      <c r="C114" s="479"/>
      <c r="E114" s="480"/>
      <c r="G114" s="65"/>
    </row>
    <row r="115" spans="2:7" ht="14.25" customHeight="1" x14ac:dyDescent="0.25">
      <c r="B115" s="478"/>
      <c r="C115" s="479"/>
      <c r="E115" s="480"/>
      <c r="G115" s="65"/>
    </row>
    <row r="116" spans="2:7" ht="14.25" customHeight="1" x14ac:dyDescent="0.25">
      <c r="B116" s="478"/>
      <c r="C116" s="479"/>
      <c r="E116" s="480"/>
      <c r="G116" s="65"/>
    </row>
    <row r="117" spans="2:7" ht="14.25" customHeight="1" x14ac:dyDescent="0.25">
      <c r="B117" s="478"/>
      <c r="C117" s="479"/>
      <c r="E117" s="480"/>
      <c r="G117" s="65"/>
    </row>
    <row r="118" spans="2:7" ht="14.25" customHeight="1" x14ac:dyDescent="0.25">
      <c r="B118" s="478"/>
      <c r="C118" s="479"/>
      <c r="E118" s="480"/>
      <c r="G118" s="65"/>
    </row>
    <row r="119" spans="2:7" ht="14.25" customHeight="1" x14ac:dyDescent="0.25">
      <c r="B119" s="478"/>
      <c r="C119" s="479"/>
      <c r="E119" s="480"/>
      <c r="G119" s="65"/>
    </row>
    <row r="120" spans="2:7" ht="14.25" customHeight="1" x14ac:dyDescent="0.25">
      <c r="B120" s="478"/>
      <c r="C120" s="479"/>
      <c r="E120" s="480"/>
      <c r="G120" s="65"/>
    </row>
    <row r="121" spans="2:7" ht="14.25" customHeight="1" x14ac:dyDescent="0.25">
      <c r="B121" s="478"/>
      <c r="C121" s="479"/>
      <c r="E121" s="480"/>
      <c r="G121" s="65"/>
    </row>
    <row r="122" spans="2:7" ht="14.25" customHeight="1" x14ac:dyDescent="0.25">
      <c r="B122" s="478"/>
      <c r="C122" s="479"/>
      <c r="E122" s="480"/>
      <c r="G122" s="65"/>
    </row>
    <row r="123" spans="2:7" ht="14.25" customHeight="1" x14ac:dyDescent="0.25">
      <c r="B123" s="478"/>
      <c r="C123" s="479"/>
      <c r="E123" s="480"/>
      <c r="G123" s="65"/>
    </row>
    <row r="124" spans="2:7" ht="14.25" customHeight="1" x14ac:dyDescent="0.25">
      <c r="B124" s="478"/>
      <c r="C124" s="479"/>
      <c r="E124" s="480"/>
      <c r="G124" s="65"/>
    </row>
    <row r="125" spans="2:7" ht="14.25" customHeight="1" x14ac:dyDescent="0.25">
      <c r="B125" s="478"/>
      <c r="C125" s="479"/>
      <c r="E125" s="480"/>
      <c r="G125" s="65"/>
    </row>
    <row r="126" spans="2:7" ht="14.25" customHeight="1" x14ac:dyDescent="0.25">
      <c r="B126" s="478"/>
      <c r="C126" s="479"/>
      <c r="E126" s="480"/>
      <c r="G126" s="65"/>
    </row>
    <row r="127" spans="2:7" ht="14.25" customHeight="1" x14ac:dyDescent="0.25">
      <c r="B127" s="478"/>
      <c r="C127" s="479"/>
      <c r="E127" s="480"/>
      <c r="G127" s="65"/>
    </row>
    <row r="128" spans="2:7" ht="14.25" customHeight="1" x14ac:dyDescent="0.25">
      <c r="B128" s="478"/>
      <c r="C128" s="479"/>
      <c r="E128" s="480"/>
      <c r="G128" s="65"/>
    </row>
    <row r="129" spans="2:7" ht="14.25" customHeight="1" x14ac:dyDescent="0.25">
      <c r="B129" s="478"/>
      <c r="C129" s="479"/>
      <c r="E129" s="480"/>
      <c r="G129" s="65"/>
    </row>
    <row r="130" spans="2:7" ht="14.25" customHeight="1" x14ac:dyDescent="0.25">
      <c r="B130" s="478"/>
      <c r="C130" s="479"/>
      <c r="E130" s="480"/>
      <c r="G130" s="65"/>
    </row>
    <row r="131" spans="2:7" ht="14.25" customHeight="1" x14ac:dyDescent="0.25">
      <c r="B131" s="478"/>
      <c r="C131" s="479"/>
      <c r="E131" s="480"/>
      <c r="G131" s="65"/>
    </row>
    <row r="132" spans="2:7" ht="14.25" customHeight="1" x14ac:dyDescent="0.25">
      <c r="B132" s="478"/>
      <c r="C132" s="479"/>
      <c r="E132" s="480"/>
      <c r="G132" s="65"/>
    </row>
    <row r="133" spans="2:7" ht="14.25" customHeight="1" x14ac:dyDescent="0.25">
      <c r="B133" s="478"/>
      <c r="C133" s="479"/>
      <c r="E133" s="480"/>
      <c r="G133" s="65"/>
    </row>
    <row r="134" spans="2:7" ht="14.25" customHeight="1" x14ac:dyDescent="0.25">
      <c r="B134" s="478"/>
      <c r="C134" s="479"/>
      <c r="E134" s="480"/>
      <c r="G134" s="65"/>
    </row>
    <row r="135" spans="2:7" ht="14.25" customHeight="1" x14ac:dyDescent="0.25">
      <c r="B135" s="478"/>
      <c r="C135" s="479"/>
      <c r="E135" s="480"/>
      <c r="G135" s="65"/>
    </row>
    <row r="136" spans="2:7" ht="14.25" customHeight="1" x14ac:dyDescent="0.25">
      <c r="B136" s="478"/>
      <c r="C136" s="479"/>
      <c r="E136" s="480"/>
      <c r="G136" s="65"/>
    </row>
    <row r="137" spans="2:7" ht="14.25" customHeight="1" x14ac:dyDescent="0.25">
      <c r="B137" s="478"/>
      <c r="C137" s="479"/>
      <c r="E137" s="480"/>
      <c r="G137" s="65"/>
    </row>
    <row r="138" spans="2:7" ht="14.25" customHeight="1" x14ac:dyDescent="0.25">
      <c r="B138" s="478"/>
      <c r="C138" s="479"/>
      <c r="E138" s="480"/>
      <c r="G138" s="65"/>
    </row>
    <row r="139" spans="2:7" ht="14.25" customHeight="1" x14ac:dyDescent="0.25">
      <c r="B139" s="478"/>
      <c r="C139" s="479"/>
      <c r="E139" s="480"/>
      <c r="G139" s="65"/>
    </row>
    <row r="140" spans="2:7" ht="14.25" customHeight="1" x14ac:dyDescent="0.25">
      <c r="B140" s="478"/>
      <c r="C140" s="479"/>
      <c r="E140" s="480"/>
      <c r="G140" s="65"/>
    </row>
    <row r="141" spans="2:7" ht="14.25" customHeight="1" x14ac:dyDescent="0.25">
      <c r="B141" s="478"/>
      <c r="C141" s="479"/>
      <c r="E141" s="480"/>
      <c r="G141" s="65"/>
    </row>
    <row r="142" spans="2:7" ht="14.25" customHeight="1" x14ac:dyDescent="0.25">
      <c r="B142" s="478"/>
      <c r="C142" s="479"/>
      <c r="E142" s="480"/>
      <c r="G142" s="65"/>
    </row>
    <row r="143" spans="2:7" ht="14.25" customHeight="1" x14ac:dyDescent="0.25">
      <c r="B143" s="478"/>
      <c r="C143" s="479"/>
      <c r="E143" s="480"/>
      <c r="G143" s="65"/>
    </row>
    <row r="144" spans="2:7" ht="14.25" customHeight="1" x14ac:dyDescent="0.25">
      <c r="B144" s="478"/>
      <c r="C144" s="479"/>
      <c r="E144" s="480"/>
      <c r="G144" s="65"/>
    </row>
    <row r="145" spans="2:7" ht="14.25" customHeight="1" x14ac:dyDescent="0.25">
      <c r="B145" s="478"/>
      <c r="C145" s="479"/>
      <c r="E145" s="480"/>
      <c r="G145" s="65"/>
    </row>
    <row r="146" spans="2:7" ht="14.25" customHeight="1" x14ac:dyDescent="0.25">
      <c r="B146" s="478"/>
      <c r="C146" s="479"/>
      <c r="E146" s="480"/>
      <c r="G146" s="65"/>
    </row>
    <row r="147" spans="2:7" ht="14.25" customHeight="1" x14ac:dyDescent="0.25">
      <c r="B147" s="478"/>
      <c r="C147" s="479"/>
      <c r="E147" s="480"/>
      <c r="G147" s="65"/>
    </row>
    <row r="148" spans="2:7" ht="14.25" customHeight="1" x14ac:dyDescent="0.25">
      <c r="B148" s="478"/>
      <c r="C148" s="479"/>
      <c r="E148" s="480"/>
      <c r="G148" s="65"/>
    </row>
    <row r="149" spans="2:7" ht="14.25" customHeight="1" x14ac:dyDescent="0.25">
      <c r="B149" s="478"/>
      <c r="C149" s="479"/>
      <c r="E149" s="480"/>
      <c r="G149" s="65"/>
    </row>
    <row r="150" spans="2:7" ht="14.25" customHeight="1" x14ac:dyDescent="0.25">
      <c r="B150" s="478"/>
      <c r="C150" s="479"/>
      <c r="E150" s="480"/>
      <c r="G150" s="65"/>
    </row>
    <row r="151" spans="2:7" ht="14.25" customHeight="1" x14ac:dyDescent="0.25">
      <c r="B151" s="478"/>
      <c r="C151" s="479"/>
      <c r="E151" s="480"/>
      <c r="G151" s="65"/>
    </row>
    <row r="152" spans="2:7" ht="14.25" customHeight="1" x14ac:dyDescent="0.25">
      <c r="B152" s="478"/>
      <c r="C152" s="479"/>
      <c r="E152" s="480"/>
      <c r="G152" s="65"/>
    </row>
    <row r="153" spans="2:7" ht="14.25" customHeight="1" x14ac:dyDescent="0.25">
      <c r="B153" s="478"/>
      <c r="C153" s="479"/>
      <c r="E153" s="480"/>
      <c r="G153" s="65"/>
    </row>
    <row r="154" spans="2:7" ht="14.25" customHeight="1" x14ac:dyDescent="0.25">
      <c r="B154" s="478"/>
      <c r="C154" s="479"/>
      <c r="E154" s="480"/>
      <c r="G154" s="65"/>
    </row>
    <row r="155" spans="2:7" ht="14.25" customHeight="1" x14ac:dyDescent="0.25">
      <c r="B155" s="478"/>
      <c r="C155" s="479"/>
      <c r="E155" s="480"/>
      <c r="G155" s="65"/>
    </row>
    <row r="156" spans="2:7" ht="14.25" customHeight="1" x14ac:dyDescent="0.25">
      <c r="B156" s="478"/>
      <c r="C156" s="479"/>
      <c r="E156" s="480"/>
      <c r="G156" s="65"/>
    </row>
    <row r="157" spans="2:7" ht="14.25" customHeight="1" x14ac:dyDescent="0.25">
      <c r="B157" s="478"/>
      <c r="C157" s="479"/>
      <c r="E157" s="480"/>
      <c r="G157" s="65"/>
    </row>
    <row r="158" spans="2:7" ht="14.25" customHeight="1" x14ac:dyDescent="0.25">
      <c r="B158" s="478"/>
      <c r="C158" s="479"/>
      <c r="E158" s="480"/>
      <c r="G158" s="65"/>
    </row>
    <row r="159" spans="2:7" ht="14.25" customHeight="1" x14ac:dyDescent="0.25">
      <c r="B159" s="478"/>
      <c r="C159" s="479"/>
      <c r="E159" s="480"/>
      <c r="G159" s="65"/>
    </row>
    <row r="160" spans="2:7" ht="14.25" customHeight="1" x14ac:dyDescent="0.25">
      <c r="B160" s="478"/>
      <c r="C160" s="479"/>
      <c r="E160" s="480"/>
      <c r="G160" s="65"/>
    </row>
    <row r="161" spans="2:7" ht="14.25" customHeight="1" x14ac:dyDescent="0.25">
      <c r="B161" s="478"/>
      <c r="C161" s="479"/>
      <c r="E161" s="480"/>
      <c r="G161" s="65"/>
    </row>
    <row r="162" spans="2:7" ht="14.25" customHeight="1" x14ac:dyDescent="0.25">
      <c r="B162" s="478"/>
      <c r="C162" s="479"/>
      <c r="E162" s="480"/>
      <c r="G162" s="65"/>
    </row>
    <row r="163" spans="2:7" ht="14.25" customHeight="1" x14ac:dyDescent="0.25">
      <c r="B163" s="478"/>
      <c r="C163" s="479"/>
      <c r="E163" s="480"/>
      <c r="G163" s="65"/>
    </row>
    <row r="164" spans="2:7" ht="14.25" customHeight="1" x14ac:dyDescent="0.25">
      <c r="B164" s="478"/>
      <c r="C164" s="479"/>
      <c r="E164" s="480"/>
      <c r="G164" s="65"/>
    </row>
    <row r="165" spans="2:7" ht="14.25" customHeight="1" x14ac:dyDescent="0.25">
      <c r="B165" s="478"/>
      <c r="C165" s="479"/>
      <c r="E165" s="480"/>
      <c r="G165" s="65"/>
    </row>
    <row r="166" spans="2:7" ht="14.25" customHeight="1" x14ac:dyDescent="0.25">
      <c r="B166" s="478"/>
      <c r="C166" s="479"/>
      <c r="E166" s="480"/>
      <c r="G166" s="65"/>
    </row>
    <row r="167" spans="2:7" ht="14.25" customHeight="1" x14ac:dyDescent="0.25">
      <c r="B167" s="478"/>
      <c r="C167" s="479"/>
      <c r="E167" s="480"/>
      <c r="G167" s="65"/>
    </row>
    <row r="168" spans="2:7" ht="14.25" customHeight="1" x14ac:dyDescent="0.25">
      <c r="B168" s="478"/>
      <c r="C168" s="479"/>
      <c r="E168" s="480"/>
      <c r="G168" s="65"/>
    </row>
    <row r="169" spans="2:7" ht="14.25" customHeight="1" x14ac:dyDescent="0.25">
      <c r="B169" s="478"/>
      <c r="C169" s="479"/>
      <c r="E169" s="480"/>
      <c r="G169" s="65"/>
    </row>
    <row r="170" spans="2:7" ht="14.25" customHeight="1" x14ac:dyDescent="0.25">
      <c r="B170" s="478"/>
      <c r="C170" s="479"/>
      <c r="E170" s="480"/>
      <c r="G170" s="65"/>
    </row>
    <row r="171" spans="2:7" ht="14.25" customHeight="1" x14ac:dyDescent="0.25">
      <c r="B171" s="478"/>
      <c r="C171" s="479"/>
      <c r="E171" s="480"/>
      <c r="G171" s="65"/>
    </row>
    <row r="172" spans="2:7" ht="14.25" customHeight="1" x14ac:dyDescent="0.25">
      <c r="B172" s="478"/>
      <c r="C172" s="479"/>
      <c r="E172" s="480"/>
      <c r="G172" s="65"/>
    </row>
    <row r="173" spans="2:7" ht="14.25" customHeight="1" x14ac:dyDescent="0.25">
      <c r="B173" s="478"/>
      <c r="C173" s="479"/>
      <c r="E173" s="480"/>
      <c r="G173" s="65"/>
    </row>
    <row r="174" spans="2:7" ht="14.25" customHeight="1" x14ac:dyDescent="0.25">
      <c r="B174" s="478"/>
      <c r="C174" s="479"/>
      <c r="E174" s="480"/>
      <c r="G174" s="65"/>
    </row>
    <row r="175" spans="2:7" ht="14.25" customHeight="1" x14ac:dyDescent="0.25">
      <c r="B175" s="478"/>
      <c r="C175" s="479"/>
      <c r="E175" s="480"/>
      <c r="G175" s="65"/>
    </row>
    <row r="176" spans="2:7" ht="14.25" customHeight="1" x14ac:dyDescent="0.25">
      <c r="B176" s="478"/>
      <c r="C176" s="479"/>
      <c r="E176" s="480"/>
      <c r="G176" s="65"/>
    </row>
    <row r="177" spans="2:7" ht="14.25" customHeight="1" x14ac:dyDescent="0.25">
      <c r="B177" s="478"/>
      <c r="C177" s="479"/>
      <c r="E177" s="480"/>
      <c r="G177" s="65"/>
    </row>
    <row r="178" spans="2:7" ht="14.25" customHeight="1" x14ac:dyDescent="0.25">
      <c r="B178" s="478"/>
      <c r="C178" s="479"/>
      <c r="E178" s="480"/>
      <c r="G178" s="65"/>
    </row>
    <row r="179" spans="2:7" ht="14.25" customHeight="1" x14ac:dyDescent="0.25">
      <c r="B179" s="478"/>
      <c r="C179" s="479"/>
      <c r="E179" s="480"/>
      <c r="G179" s="65"/>
    </row>
    <row r="180" spans="2:7" ht="14.25" customHeight="1" x14ac:dyDescent="0.25">
      <c r="B180" s="478"/>
      <c r="C180" s="479"/>
      <c r="E180" s="480"/>
      <c r="G180" s="65"/>
    </row>
    <row r="181" spans="2:7" ht="14.25" customHeight="1" x14ac:dyDescent="0.25">
      <c r="B181" s="478"/>
      <c r="C181" s="479"/>
      <c r="E181" s="480"/>
      <c r="G181" s="65"/>
    </row>
    <row r="182" spans="2:7" ht="14.25" customHeight="1" x14ac:dyDescent="0.25">
      <c r="B182" s="478"/>
      <c r="C182" s="479"/>
      <c r="E182" s="480"/>
      <c r="G182" s="65"/>
    </row>
    <row r="183" spans="2:7" ht="14.25" customHeight="1" x14ac:dyDescent="0.25">
      <c r="B183" s="478"/>
      <c r="C183" s="479"/>
      <c r="E183" s="480"/>
      <c r="G183" s="65"/>
    </row>
    <row r="184" spans="2:7" ht="14.25" customHeight="1" x14ac:dyDescent="0.25">
      <c r="B184" s="478"/>
      <c r="C184" s="479"/>
      <c r="E184" s="480"/>
      <c r="G184" s="65"/>
    </row>
    <row r="185" spans="2:7" ht="14.25" customHeight="1" x14ac:dyDescent="0.25">
      <c r="B185" s="478"/>
      <c r="C185" s="479"/>
      <c r="E185" s="480"/>
      <c r="G185" s="65"/>
    </row>
    <row r="186" spans="2:7" ht="14.25" customHeight="1" x14ac:dyDescent="0.25">
      <c r="B186" s="478"/>
      <c r="C186" s="479"/>
      <c r="E186" s="480"/>
      <c r="G186" s="65"/>
    </row>
    <row r="187" spans="2:7" ht="14.25" customHeight="1" x14ac:dyDescent="0.25">
      <c r="B187" s="478"/>
      <c r="C187" s="479"/>
      <c r="E187" s="480"/>
      <c r="G187" s="65"/>
    </row>
    <row r="188" spans="2:7" ht="14.25" customHeight="1" x14ac:dyDescent="0.25">
      <c r="B188" s="478"/>
      <c r="C188" s="479"/>
      <c r="E188" s="480"/>
      <c r="G188" s="65"/>
    </row>
    <row r="189" spans="2:7" ht="14.25" customHeight="1" x14ac:dyDescent="0.25">
      <c r="B189" s="478"/>
      <c r="C189" s="479"/>
      <c r="E189" s="480"/>
      <c r="G189" s="65"/>
    </row>
    <row r="190" spans="2:7" ht="14.25" customHeight="1" x14ac:dyDescent="0.25">
      <c r="B190" s="478"/>
      <c r="C190" s="479"/>
      <c r="E190" s="480"/>
      <c r="G190" s="65"/>
    </row>
    <row r="191" spans="2:7" ht="14.25" customHeight="1" x14ac:dyDescent="0.25">
      <c r="B191" s="478"/>
      <c r="C191" s="479"/>
      <c r="E191" s="480"/>
      <c r="G191" s="65"/>
    </row>
    <row r="192" spans="2:7" ht="14.25" customHeight="1" x14ac:dyDescent="0.25">
      <c r="B192" s="478"/>
      <c r="C192" s="479"/>
      <c r="E192" s="480"/>
      <c r="G192" s="65"/>
    </row>
    <row r="193" spans="2:7" ht="14.25" customHeight="1" x14ac:dyDescent="0.25">
      <c r="B193" s="478"/>
      <c r="C193" s="479"/>
      <c r="E193" s="480"/>
      <c r="G193" s="65"/>
    </row>
    <row r="194" spans="2:7" ht="14.25" customHeight="1" x14ac:dyDescent="0.25">
      <c r="B194" s="478"/>
      <c r="C194" s="479"/>
      <c r="E194" s="480"/>
      <c r="G194" s="65"/>
    </row>
    <row r="195" spans="2:7" ht="14.25" customHeight="1" x14ac:dyDescent="0.25">
      <c r="B195" s="478"/>
      <c r="C195" s="479"/>
      <c r="E195" s="480"/>
      <c r="G195" s="65"/>
    </row>
    <row r="196" spans="2:7" ht="14.25" customHeight="1" x14ac:dyDescent="0.25">
      <c r="B196" s="478"/>
      <c r="C196" s="479"/>
      <c r="E196" s="480"/>
      <c r="G196" s="65"/>
    </row>
    <row r="197" spans="2:7" ht="14.25" customHeight="1" x14ac:dyDescent="0.25">
      <c r="B197" s="478"/>
      <c r="C197" s="479"/>
      <c r="E197" s="480"/>
      <c r="G197" s="65"/>
    </row>
    <row r="198" spans="2:7" ht="14.25" customHeight="1" x14ac:dyDescent="0.25">
      <c r="B198" s="478"/>
      <c r="C198" s="479"/>
      <c r="E198" s="480"/>
      <c r="G198" s="65"/>
    </row>
    <row r="199" spans="2:7" ht="14.25" customHeight="1" x14ac:dyDescent="0.25">
      <c r="B199" s="478"/>
      <c r="C199" s="479"/>
      <c r="E199" s="480"/>
      <c r="G199" s="65"/>
    </row>
    <row r="200" spans="2:7" ht="14.25" customHeight="1" x14ac:dyDescent="0.25">
      <c r="B200" s="478"/>
      <c r="C200" s="479"/>
      <c r="E200" s="480"/>
      <c r="G200" s="65"/>
    </row>
    <row r="201" spans="2:7" ht="14.25" customHeight="1" x14ac:dyDescent="0.25">
      <c r="B201" s="478"/>
      <c r="C201" s="479"/>
      <c r="E201" s="480"/>
      <c r="G201" s="65"/>
    </row>
    <row r="202" spans="2:7" ht="14.25" customHeight="1" x14ac:dyDescent="0.25">
      <c r="B202" s="478"/>
      <c r="C202" s="479"/>
      <c r="E202" s="480"/>
      <c r="G202" s="65"/>
    </row>
    <row r="203" spans="2:7" ht="14.25" customHeight="1" x14ac:dyDescent="0.25">
      <c r="B203" s="478"/>
      <c r="C203" s="479"/>
      <c r="E203" s="480"/>
      <c r="G203" s="65"/>
    </row>
    <row r="204" spans="2:7" ht="14.25" customHeight="1" x14ac:dyDescent="0.25">
      <c r="B204" s="478"/>
      <c r="C204" s="479"/>
      <c r="E204" s="480"/>
      <c r="G204" s="65"/>
    </row>
    <row r="205" spans="2:7" ht="14.25" customHeight="1" x14ac:dyDescent="0.25">
      <c r="B205" s="478"/>
      <c r="C205" s="479"/>
      <c r="E205" s="480"/>
      <c r="G205" s="65"/>
    </row>
    <row r="206" spans="2:7" ht="14.25" customHeight="1" x14ac:dyDescent="0.25">
      <c r="B206" s="478"/>
      <c r="C206" s="479"/>
      <c r="E206" s="480"/>
      <c r="G206" s="65"/>
    </row>
    <row r="207" spans="2:7" ht="14.25" customHeight="1" x14ac:dyDescent="0.25">
      <c r="B207" s="478"/>
      <c r="C207" s="479"/>
      <c r="E207" s="480"/>
      <c r="G207" s="65"/>
    </row>
    <row r="208" spans="2:7" ht="14.25" customHeight="1" x14ac:dyDescent="0.25">
      <c r="B208" s="478"/>
      <c r="C208" s="479"/>
      <c r="E208" s="480"/>
      <c r="G208" s="65"/>
    </row>
    <row r="209" spans="2:7" ht="14.25" customHeight="1" x14ac:dyDescent="0.25">
      <c r="B209" s="478"/>
      <c r="C209" s="479"/>
      <c r="E209" s="480"/>
      <c r="G209" s="65"/>
    </row>
    <row r="210" spans="2:7" ht="14.25" customHeight="1" x14ac:dyDescent="0.25">
      <c r="B210" s="478"/>
      <c r="C210" s="479"/>
      <c r="E210" s="480"/>
      <c r="G210" s="65"/>
    </row>
    <row r="211" spans="2:7" ht="14.25" customHeight="1" x14ac:dyDescent="0.25">
      <c r="B211" s="478"/>
      <c r="C211" s="479"/>
      <c r="E211" s="480"/>
      <c r="G211" s="65"/>
    </row>
    <row r="212" spans="2:7" ht="14.25" customHeight="1" x14ac:dyDescent="0.25">
      <c r="B212" s="478"/>
      <c r="C212" s="479"/>
      <c r="E212" s="480"/>
      <c r="G212" s="65"/>
    </row>
    <row r="213" spans="2:7" ht="14.25" customHeight="1" x14ac:dyDescent="0.25">
      <c r="B213" s="478"/>
      <c r="C213" s="479"/>
      <c r="E213" s="480"/>
      <c r="G213" s="65"/>
    </row>
    <row r="214" spans="2:7" ht="14.25" customHeight="1" x14ac:dyDescent="0.25">
      <c r="B214" s="478"/>
      <c r="C214" s="479"/>
      <c r="E214" s="480"/>
      <c r="G214" s="65"/>
    </row>
    <row r="215" spans="2:7" ht="14.25" customHeight="1" x14ac:dyDescent="0.25">
      <c r="B215" s="478"/>
      <c r="C215" s="479"/>
      <c r="E215" s="480"/>
      <c r="G215" s="65"/>
    </row>
    <row r="216" spans="2:7" ht="14.25" customHeight="1" x14ac:dyDescent="0.25">
      <c r="B216" s="478"/>
      <c r="C216" s="479"/>
      <c r="E216" s="480"/>
      <c r="G216" s="65"/>
    </row>
    <row r="217" spans="2:7" ht="14.25" customHeight="1" x14ac:dyDescent="0.25">
      <c r="B217" s="478"/>
      <c r="C217" s="479"/>
      <c r="E217" s="480"/>
      <c r="G217" s="65"/>
    </row>
    <row r="218" spans="2:7" ht="14.25" customHeight="1" x14ac:dyDescent="0.25">
      <c r="B218" s="478"/>
      <c r="C218" s="479"/>
      <c r="E218" s="480"/>
      <c r="G218" s="65"/>
    </row>
    <row r="219" spans="2:7" ht="14.25" customHeight="1" x14ac:dyDescent="0.25">
      <c r="B219" s="478"/>
      <c r="C219" s="479"/>
      <c r="E219" s="480"/>
      <c r="G219" s="65"/>
    </row>
    <row r="220" spans="2:7" ht="14.25" customHeight="1" x14ac:dyDescent="0.25">
      <c r="B220" s="478"/>
      <c r="C220" s="479"/>
      <c r="E220" s="480"/>
      <c r="G220" s="65"/>
    </row>
    <row r="221" spans="2:7" ht="14.25" customHeight="1" x14ac:dyDescent="0.25">
      <c r="B221" s="478"/>
      <c r="C221" s="479"/>
      <c r="E221" s="480"/>
      <c r="G221" s="65"/>
    </row>
    <row r="222" spans="2:7" ht="14.25" customHeight="1" x14ac:dyDescent="0.25">
      <c r="B222" s="478"/>
      <c r="C222" s="479"/>
      <c r="E222" s="480"/>
      <c r="G222" s="65"/>
    </row>
    <row r="223" spans="2:7" ht="14.25" customHeight="1" x14ac:dyDescent="0.25">
      <c r="B223" s="478"/>
      <c r="C223" s="479"/>
      <c r="E223" s="480"/>
      <c r="G223" s="65"/>
    </row>
    <row r="224" spans="2:7" ht="14.25" customHeight="1" x14ac:dyDescent="0.25">
      <c r="B224" s="478"/>
      <c r="C224" s="479"/>
      <c r="E224" s="480"/>
      <c r="G224" s="65"/>
    </row>
    <row r="225" spans="2:7" ht="14.25" customHeight="1" x14ac:dyDescent="0.25">
      <c r="B225" s="478"/>
      <c r="C225" s="479"/>
      <c r="E225" s="480"/>
      <c r="G225" s="65"/>
    </row>
    <row r="226" spans="2:7" ht="14.25" customHeight="1" x14ac:dyDescent="0.25">
      <c r="B226" s="478"/>
      <c r="C226" s="479"/>
      <c r="E226" s="480"/>
      <c r="G226" s="65"/>
    </row>
    <row r="227" spans="2:7" ht="14.25" customHeight="1" x14ac:dyDescent="0.25">
      <c r="B227" s="478"/>
      <c r="C227" s="479"/>
      <c r="E227" s="480"/>
      <c r="G227" s="65"/>
    </row>
    <row r="228" spans="2:7" ht="14.25" customHeight="1" x14ac:dyDescent="0.25">
      <c r="B228" s="478"/>
      <c r="C228" s="479"/>
      <c r="E228" s="480"/>
      <c r="G228" s="65"/>
    </row>
    <row r="229" spans="2:7" ht="14.25" customHeight="1" x14ac:dyDescent="0.25">
      <c r="B229" s="478"/>
      <c r="C229" s="479"/>
      <c r="E229" s="480"/>
      <c r="G229" s="65"/>
    </row>
    <row r="230" spans="2:7" ht="14.25" customHeight="1" x14ac:dyDescent="0.25">
      <c r="B230" s="478"/>
      <c r="C230" s="479"/>
      <c r="E230" s="480"/>
      <c r="G230" s="65"/>
    </row>
    <row r="231" spans="2:7" ht="14.25" customHeight="1" x14ac:dyDescent="0.25">
      <c r="B231" s="478"/>
      <c r="C231" s="479"/>
      <c r="E231" s="480"/>
      <c r="G231" s="65"/>
    </row>
    <row r="232" spans="2:7" ht="14.25" customHeight="1" x14ac:dyDescent="0.25">
      <c r="B232" s="478"/>
      <c r="C232" s="479"/>
      <c r="E232" s="480"/>
      <c r="G232" s="65"/>
    </row>
    <row r="233" spans="2:7" ht="14.25" customHeight="1" x14ac:dyDescent="0.25">
      <c r="B233" s="478"/>
      <c r="C233" s="479"/>
      <c r="E233" s="480"/>
      <c r="G233" s="65"/>
    </row>
    <row r="234" spans="2:7" ht="14.25" customHeight="1" x14ac:dyDescent="0.25">
      <c r="B234" s="478"/>
      <c r="C234" s="479"/>
      <c r="E234" s="480"/>
      <c r="G234" s="65"/>
    </row>
    <row r="235" spans="2:7" ht="14.25" customHeight="1" x14ac:dyDescent="0.25">
      <c r="B235" s="478"/>
      <c r="C235" s="479"/>
      <c r="E235" s="480"/>
      <c r="G235" s="65"/>
    </row>
    <row r="236" spans="2:7" ht="14.25" customHeight="1" x14ac:dyDescent="0.25">
      <c r="B236" s="478"/>
      <c r="C236" s="479"/>
      <c r="E236" s="480"/>
      <c r="G236" s="65"/>
    </row>
    <row r="237" spans="2:7" ht="14.25" customHeight="1" x14ac:dyDescent="0.25">
      <c r="B237" s="478"/>
      <c r="C237" s="479"/>
      <c r="E237" s="480"/>
      <c r="G237" s="65"/>
    </row>
    <row r="238" spans="2:7" ht="14.25" customHeight="1" x14ac:dyDescent="0.25">
      <c r="B238" s="478"/>
      <c r="C238" s="479"/>
      <c r="E238" s="480"/>
      <c r="G238" s="65"/>
    </row>
    <row r="239" spans="2:7" ht="14.25" customHeight="1" x14ac:dyDescent="0.25">
      <c r="B239" s="478"/>
      <c r="C239" s="479"/>
      <c r="E239" s="480"/>
      <c r="G239" s="65"/>
    </row>
    <row r="240" spans="2:7" ht="14.25" customHeight="1" x14ac:dyDescent="0.25">
      <c r="B240" s="478"/>
      <c r="C240" s="479"/>
      <c r="E240" s="480"/>
      <c r="G240" s="65"/>
    </row>
    <row r="241" spans="2:7" ht="14.25" customHeight="1" x14ac:dyDescent="0.25">
      <c r="B241" s="478"/>
      <c r="C241" s="479"/>
      <c r="E241" s="480"/>
      <c r="G241" s="65"/>
    </row>
    <row r="242" spans="2:7" ht="14.25" customHeight="1" x14ac:dyDescent="0.25">
      <c r="B242" s="478"/>
      <c r="C242" s="479"/>
      <c r="E242" s="480"/>
      <c r="G242" s="65"/>
    </row>
    <row r="243" spans="2:7" ht="14.25" customHeight="1" x14ac:dyDescent="0.25">
      <c r="B243" s="478"/>
      <c r="C243" s="479"/>
      <c r="E243" s="480"/>
      <c r="G243" s="65"/>
    </row>
    <row r="244" spans="2:7" ht="14.25" customHeight="1" x14ac:dyDescent="0.25">
      <c r="B244" s="478"/>
      <c r="C244" s="479"/>
      <c r="E244" s="480"/>
      <c r="G244" s="65"/>
    </row>
    <row r="245" spans="2:7" ht="14.25" customHeight="1" x14ac:dyDescent="0.25">
      <c r="B245" s="478"/>
      <c r="C245" s="479"/>
      <c r="E245" s="480"/>
      <c r="G245" s="65"/>
    </row>
    <row r="246" spans="2:7" ht="14.25" customHeight="1" x14ac:dyDescent="0.25">
      <c r="B246" s="478"/>
      <c r="C246" s="479"/>
      <c r="E246" s="480"/>
      <c r="G246" s="65"/>
    </row>
    <row r="247" spans="2:7" ht="14.25" customHeight="1" x14ac:dyDescent="0.25">
      <c r="B247" s="478"/>
      <c r="C247" s="479"/>
      <c r="E247" s="480"/>
      <c r="G247" s="65"/>
    </row>
    <row r="248" spans="2:7" ht="14.25" customHeight="1" x14ac:dyDescent="0.25">
      <c r="B248" s="478"/>
      <c r="C248" s="479"/>
      <c r="E248" s="480"/>
      <c r="G248" s="65"/>
    </row>
    <row r="249" spans="2:7" ht="14.25" customHeight="1" x14ac:dyDescent="0.25">
      <c r="B249" s="478"/>
      <c r="C249" s="479"/>
      <c r="E249" s="480"/>
      <c r="G249" s="65"/>
    </row>
    <row r="250" spans="2:7" ht="14.25" customHeight="1" x14ac:dyDescent="0.25">
      <c r="B250" s="478"/>
      <c r="C250" s="479"/>
      <c r="E250" s="480"/>
      <c r="G250" s="65"/>
    </row>
    <row r="251" spans="2:7" ht="14.25" customHeight="1" x14ac:dyDescent="0.25">
      <c r="B251" s="478"/>
      <c r="C251" s="479"/>
      <c r="E251" s="480"/>
      <c r="G251" s="65"/>
    </row>
    <row r="252" spans="2:7" ht="14.25" customHeight="1" x14ac:dyDescent="0.25">
      <c r="B252" s="478"/>
      <c r="C252" s="479"/>
      <c r="E252" s="480"/>
      <c r="G252" s="65"/>
    </row>
    <row r="253" spans="2:7" ht="14.25" customHeight="1" x14ac:dyDescent="0.25">
      <c r="B253" s="478"/>
      <c r="C253" s="479"/>
      <c r="E253" s="480"/>
      <c r="G253" s="65"/>
    </row>
    <row r="254" spans="2:7" ht="14.25" customHeight="1" x14ac:dyDescent="0.25">
      <c r="B254" s="478"/>
      <c r="C254" s="479"/>
      <c r="E254" s="480"/>
      <c r="G254" s="65"/>
    </row>
    <row r="255" spans="2:7" ht="14.25" customHeight="1" x14ac:dyDescent="0.25">
      <c r="B255" s="478"/>
      <c r="C255" s="479"/>
      <c r="E255" s="480"/>
      <c r="G255" s="65"/>
    </row>
    <row r="256" spans="2:7" ht="14.25" customHeight="1" x14ac:dyDescent="0.25">
      <c r="B256" s="478"/>
      <c r="C256" s="479"/>
      <c r="E256" s="480"/>
      <c r="G256" s="65"/>
    </row>
    <row r="257" spans="2:7" ht="14.25" customHeight="1" x14ac:dyDescent="0.25">
      <c r="B257" s="478"/>
      <c r="C257" s="479"/>
      <c r="E257" s="480"/>
      <c r="G257" s="65"/>
    </row>
    <row r="258" spans="2:7" ht="14.25" customHeight="1" x14ac:dyDescent="0.25">
      <c r="B258" s="478"/>
      <c r="C258" s="479"/>
      <c r="E258" s="480"/>
      <c r="G258" s="65"/>
    </row>
    <row r="259" spans="2:7" ht="14.25" customHeight="1" x14ac:dyDescent="0.25">
      <c r="B259" s="478"/>
      <c r="C259" s="479"/>
      <c r="E259" s="480"/>
      <c r="G259" s="65"/>
    </row>
    <row r="260" spans="2:7" ht="14.25" customHeight="1" x14ac:dyDescent="0.25">
      <c r="B260" s="478"/>
      <c r="C260" s="479"/>
      <c r="E260" s="480"/>
      <c r="G260" s="65"/>
    </row>
    <row r="261" spans="2:7" ht="14.25" customHeight="1" x14ac:dyDescent="0.25">
      <c r="B261" s="478"/>
      <c r="C261" s="479"/>
      <c r="E261" s="480"/>
      <c r="G261" s="65"/>
    </row>
    <row r="262" spans="2:7" ht="14.25" customHeight="1" x14ac:dyDescent="0.25">
      <c r="B262" s="478"/>
      <c r="C262" s="479"/>
      <c r="E262" s="480"/>
      <c r="G262" s="65"/>
    </row>
    <row r="263" spans="2:7" ht="14.25" customHeight="1" x14ac:dyDescent="0.25">
      <c r="B263" s="478"/>
      <c r="C263" s="479"/>
      <c r="E263" s="480"/>
      <c r="G263" s="65"/>
    </row>
    <row r="264" spans="2:7" ht="14.25" customHeight="1" x14ac:dyDescent="0.25">
      <c r="B264" s="478"/>
      <c r="C264" s="479"/>
      <c r="E264" s="480"/>
      <c r="G264" s="65"/>
    </row>
    <row r="265" spans="2:7" ht="14.25" customHeight="1" x14ac:dyDescent="0.25">
      <c r="B265" s="478"/>
      <c r="C265" s="479"/>
      <c r="E265" s="480"/>
      <c r="G265" s="65"/>
    </row>
    <row r="266" spans="2:7" ht="14.25" customHeight="1" x14ac:dyDescent="0.25">
      <c r="B266" s="478"/>
      <c r="C266" s="479"/>
      <c r="E266" s="480"/>
      <c r="G266" s="65"/>
    </row>
    <row r="267" spans="2:7" ht="14.25" customHeight="1" x14ac:dyDescent="0.25">
      <c r="B267" s="478"/>
      <c r="C267" s="479"/>
      <c r="E267" s="480"/>
      <c r="G267" s="65"/>
    </row>
    <row r="268" spans="2:7" ht="14.25" customHeight="1" x14ac:dyDescent="0.25">
      <c r="B268" s="478"/>
      <c r="C268" s="479"/>
      <c r="E268" s="480"/>
      <c r="G268" s="65"/>
    </row>
    <row r="269" spans="2:7" ht="14.25" customHeight="1" x14ac:dyDescent="0.25">
      <c r="B269" s="478"/>
      <c r="C269" s="479"/>
      <c r="E269" s="480"/>
      <c r="G269" s="65"/>
    </row>
    <row r="270" spans="2:7" ht="14.25" customHeight="1" x14ac:dyDescent="0.25">
      <c r="B270" s="478"/>
      <c r="C270" s="479"/>
      <c r="E270" s="480"/>
      <c r="G270" s="65"/>
    </row>
    <row r="271" spans="2:7" ht="14.25" customHeight="1" x14ac:dyDescent="0.25">
      <c r="B271" s="478"/>
      <c r="C271" s="479"/>
      <c r="E271" s="480"/>
      <c r="G271" s="65"/>
    </row>
    <row r="272" spans="2:7" ht="14.25" customHeight="1" x14ac:dyDescent="0.25">
      <c r="B272" s="478"/>
      <c r="C272" s="479"/>
      <c r="E272" s="480"/>
      <c r="G272" s="65"/>
    </row>
    <row r="273" spans="2:7" ht="14.25" customHeight="1" x14ac:dyDescent="0.25">
      <c r="B273" s="478"/>
      <c r="C273" s="479"/>
      <c r="E273" s="480"/>
      <c r="G273" s="65"/>
    </row>
    <row r="274" spans="2:7" ht="14.25" customHeight="1" x14ac:dyDescent="0.25">
      <c r="B274" s="478"/>
      <c r="C274" s="479"/>
      <c r="E274" s="480"/>
      <c r="G274" s="65"/>
    </row>
    <row r="275" spans="2:7" ht="14.25" customHeight="1" x14ac:dyDescent="0.25">
      <c r="B275" s="478"/>
      <c r="C275" s="479"/>
      <c r="E275" s="480"/>
      <c r="G275" s="65"/>
    </row>
    <row r="276" spans="2:7" ht="14.25" customHeight="1" x14ac:dyDescent="0.25">
      <c r="B276" s="478"/>
      <c r="C276" s="479"/>
      <c r="E276" s="480"/>
      <c r="G276" s="65"/>
    </row>
    <row r="277" spans="2:7" ht="14.25" customHeight="1" x14ac:dyDescent="0.25">
      <c r="B277" s="478"/>
      <c r="C277" s="479"/>
      <c r="E277" s="480"/>
      <c r="G277" s="65"/>
    </row>
    <row r="278" spans="2:7" ht="14.25" customHeight="1" x14ac:dyDescent="0.25">
      <c r="B278" s="478"/>
      <c r="C278" s="479"/>
      <c r="E278" s="480"/>
      <c r="G278" s="65"/>
    </row>
    <row r="279" spans="2:7" ht="14.25" customHeight="1" x14ac:dyDescent="0.25">
      <c r="B279" s="478"/>
      <c r="C279" s="479"/>
      <c r="E279" s="480"/>
      <c r="G279" s="65"/>
    </row>
    <row r="280" spans="2:7" ht="14.25" customHeight="1" x14ac:dyDescent="0.25">
      <c r="B280" s="478"/>
      <c r="C280" s="479"/>
      <c r="E280" s="480"/>
      <c r="G280" s="65"/>
    </row>
    <row r="281" spans="2:7" ht="14.25" customHeight="1" x14ac:dyDescent="0.25">
      <c r="B281" s="478"/>
      <c r="C281" s="479"/>
      <c r="E281" s="480"/>
      <c r="G281" s="65"/>
    </row>
    <row r="282" spans="2:7" ht="14.25" customHeight="1" x14ac:dyDescent="0.25">
      <c r="B282" s="478"/>
      <c r="C282" s="479"/>
      <c r="E282" s="480"/>
      <c r="G282" s="65"/>
    </row>
    <row r="283" spans="2:7" ht="14.25" customHeight="1" x14ac:dyDescent="0.25">
      <c r="B283" s="478"/>
      <c r="C283" s="479"/>
      <c r="E283" s="480"/>
      <c r="G283" s="65"/>
    </row>
    <row r="284" spans="2:7" ht="14.25" customHeight="1" x14ac:dyDescent="0.25">
      <c r="B284" s="478"/>
      <c r="C284" s="479"/>
      <c r="E284" s="480"/>
      <c r="G284" s="65"/>
    </row>
    <row r="285" spans="2:7" ht="14.25" customHeight="1" x14ac:dyDescent="0.25">
      <c r="B285" s="478"/>
      <c r="C285" s="479"/>
      <c r="E285" s="480"/>
      <c r="G285" s="65"/>
    </row>
    <row r="286" spans="2:7" ht="14.25" customHeight="1" x14ac:dyDescent="0.25">
      <c r="B286" s="478"/>
      <c r="C286" s="479"/>
      <c r="E286" s="480"/>
      <c r="G286" s="65"/>
    </row>
    <row r="287" spans="2:7" ht="14.25" customHeight="1" x14ac:dyDescent="0.25">
      <c r="B287" s="478"/>
      <c r="C287" s="479"/>
      <c r="E287" s="480"/>
      <c r="G287" s="65"/>
    </row>
    <row r="288" spans="2:7" ht="14.25" customHeight="1" x14ac:dyDescent="0.25">
      <c r="B288" s="478"/>
      <c r="C288" s="479"/>
      <c r="E288" s="480"/>
      <c r="G288" s="65"/>
    </row>
    <row r="289" spans="2:7" ht="14.25" customHeight="1" x14ac:dyDescent="0.25">
      <c r="B289" s="478"/>
      <c r="C289" s="479"/>
      <c r="E289" s="480"/>
      <c r="G289" s="65"/>
    </row>
    <row r="290" spans="2:7" ht="14.25" customHeight="1" x14ac:dyDescent="0.25">
      <c r="B290" s="478"/>
      <c r="C290" s="479"/>
      <c r="E290" s="480"/>
      <c r="G290" s="65"/>
    </row>
    <row r="291" spans="2:7" ht="14.25" customHeight="1" x14ac:dyDescent="0.25">
      <c r="B291" s="478"/>
      <c r="C291" s="479"/>
      <c r="E291" s="480"/>
      <c r="G291" s="65"/>
    </row>
    <row r="292" spans="2:7" ht="14.25" customHeight="1" x14ac:dyDescent="0.25">
      <c r="B292" s="478"/>
      <c r="C292" s="479"/>
      <c r="E292" s="480"/>
      <c r="G292" s="65"/>
    </row>
    <row r="293" spans="2:7" ht="14.25" customHeight="1" x14ac:dyDescent="0.25">
      <c r="B293" s="478"/>
      <c r="C293" s="479"/>
      <c r="E293" s="480"/>
      <c r="G293" s="65"/>
    </row>
    <row r="294" spans="2:7" ht="14.25" customHeight="1" x14ac:dyDescent="0.25">
      <c r="B294" s="478"/>
      <c r="C294" s="479"/>
      <c r="E294" s="480"/>
      <c r="G294" s="65"/>
    </row>
    <row r="295" spans="2:7" ht="14.25" customHeight="1" x14ac:dyDescent="0.25">
      <c r="B295" s="478"/>
      <c r="C295" s="479"/>
      <c r="E295" s="480"/>
      <c r="G295" s="65"/>
    </row>
    <row r="296" spans="2:7" ht="14.25" customHeight="1" x14ac:dyDescent="0.25">
      <c r="B296" s="478"/>
      <c r="C296" s="479"/>
      <c r="E296" s="480"/>
      <c r="G296" s="65"/>
    </row>
    <row r="297" spans="2:7" ht="14.25" customHeight="1" x14ac:dyDescent="0.25">
      <c r="B297" s="478"/>
      <c r="C297" s="479"/>
      <c r="E297" s="480"/>
      <c r="G297" s="65"/>
    </row>
    <row r="298" spans="2:7" ht="14.25" customHeight="1" x14ac:dyDescent="0.25">
      <c r="B298" s="478"/>
      <c r="C298" s="479"/>
      <c r="E298" s="480"/>
      <c r="G298" s="65"/>
    </row>
    <row r="299" spans="2:7" ht="14.25" customHeight="1" x14ac:dyDescent="0.25">
      <c r="B299" s="478"/>
      <c r="C299" s="479"/>
      <c r="E299" s="480"/>
      <c r="G299" s="65"/>
    </row>
    <row r="300" spans="2:7" ht="14.25" customHeight="1" x14ac:dyDescent="0.25">
      <c r="B300" s="478"/>
      <c r="C300" s="479"/>
      <c r="E300" s="480"/>
      <c r="G300" s="65"/>
    </row>
    <row r="301" spans="2:7" ht="14.25" customHeight="1" x14ac:dyDescent="0.25">
      <c r="B301" s="478"/>
      <c r="C301" s="479"/>
      <c r="E301" s="480"/>
      <c r="G301" s="65"/>
    </row>
    <row r="302" spans="2:7" ht="14.25" customHeight="1" x14ac:dyDescent="0.25">
      <c r="B302" s="478"/>
      <c r="C302" s="479"/>
      <c r="E302" s="480"/>
      <c r="G302" s="65"/>
    </row>
    <row r="303" spans="2:7" ht="14.25" customHeight="1" x14ac:dyDescent="0.25">
      <c r="B303" s="478"/>
      <c r="C303" s="479"/>
      <c r="E303" s="480"/>
      <c r="G303" s="65"/>
    </row>
    <row r="304" spans="2:7" ht="14.25" customHeight="1" x14ac:dyDescent="0.25">
      <c r="B304" s="478"/>
      <c r="C304" s="479"/>
      <c r="E304" s="480"/>
      <c r="G304" s="65"/>
    </row>
    <row r="305" spans="2:7" ht="14.25" customHeight="1" x14ac:dyDescent="0.25">
      <c r="B305" s="478"/>
      <c r="C305" s="479"/>
      <c r="E305" s="480"/>
      <c r="G305" s="65"/>
    </row>
    <row r="306" spans="2:7" ht="14.25" customHeight="1" x14ac:dyDescent="0.25">
      <c r="B306" s="478"/>
      <c r="C306" s="479"/>
      <c r="E306" s="480"/>
      <c r="G306" s="65"/>
    </row>
    <row r="307" spans="2:7" ht="14.25" customHeight="1" x14ac:dyDescent="0.25">
      <c r="B307" s="478"/>
      <c r="C307" s="479"/>
      <c r="E307" s="480"/>
      <c r="G307" s="65"/>
    </row>
    <row r="308" spans="2:7" ht="14.25" customHeight="1" x14ac:dyDescent="0.25">
      <c r="B308" s="478"/>
      <c r="C308" s="479"/>
      <c r="E308" s="480"/>
      <c r="G308" s="65"/>
    </row>
    <row r="309" spans="2:7" ht="14.25" customHeight="1" x14ac:dyDescent="0.25">
      <c r="B309" s="478"/>
      <c r="C309" s="479"/>
      <c r="E309" s="480"/>
      <c r="G309" s="65"/>
    </row>
    <row r="310" spans="2:7" ht="14.25" customHeight="1" x14ac:dyDescent="0.25">
      <c r="B310" s="478"/>
      <c r="C310" s="479"/>
      <c r="E310" s="480"/>
      <c r="G310" s="65"/>
    </row>
    <row r="311" spans="2:7" ht="14.25" customHeight="1" x14ac:dyDescent="0.25">
      <c r="B311" s="478"/>
      <c r="C311" s="479"/>
      <c r="E311" s="480"/>
      <c r="G311" s="65"/>
    </row>
    <row r="312" spans="2:7" ht="14.25" customHeight="1" x14ac:dyDescent="0.25">
      <c r="B312" s="478"/>
      <c r="C312" s="479"/>
      <c r="E312" s="480"/>
      <c r="G312" s="65"/>
    </row>
    <row r="313" spans="2:7" ht="14.25" customHeight="1" x14ac:dyDescent="0.25">
      <c r="B313" s="478"/>
      <c r="C313" s="479"/>
      <c r="E313" s="480"/>
      <c r="G313" s="65"/>
    </row>
    <row r="314" spans="2:7" ht="14.25" customHeight="1" x14ac:dyDescent="0.25">
      <c r="B314" s="478"/>
      <c r="C314" s="479"/>
      <c r="E314" s="480"/>
      <c r="G314" s="65"/>
    </row>
    <row r="315" spans="2:7" ht="14.25" customHeight="1" x14ac:dyDescent="0.25">
      <c r="B315" s="478"/>
      <c r="C315" s="479"/>
      <c r="E315" s="480"/>
      <c r="G315" s="65"/>
    </row>
    <row r="316" spans="2:7" ht="14.25" customHeight="1" x14ac:dyDescent="0.25">
      <c r="B316" s="478"/>
      <c r="C316" s="479"/>
      <c r="E316" s="480"/>
      <c r="G316" s="65"/>
    </row>
    <row r="317" spans="2:7" ht="14.25" customHeight="1" x14ac:dyDescent="0.25">
      <c r="B317" s="478"/>
      <c r="C317" s="479"/>
      <c r="E317" s="480"/>
      <c r="G317" s="65"/>
    </row>
    <row r="318" spans="2:7" ht="14.25" customHeight="1" x14ac:dyDescent="0.25">
      <c r="B318" s="478"/>
      <c r="C318" s="479"/>
      <c r="E318" s="480"/>
      <c r="G318" s="65"/>
    </row>
    <row r="319" spans="2:7" ht="14.25" customHeight="1" x14ac:dyDescent="0.25">
      <c r="B319" s="478"/>
      <c r="C319" s="479"/>
      <c r="E319" s="480"/>
      <c r="G319" s="65"/>
    </row>
    <row r="320" spans="2:7" ht="14.25" customHeight="1" x14ac:dyDescent="0.25">
      <c r="B320" s="478"/>
      <c r="C320" s="479"/>
      <c r="E320" s="480"/>
      <c r="G320" s="65"/>
    </row>
    <row r="321" spans="2:7" ht="14.25" customHeight="1" x14ac:dyDescent="0.25">
      <c r="B321" s="478"/>
      <c r="C321" s="479"/>
      <c r="E321" s="480"/>
      <c r="G321" s="65"/>
    </row>
    <row r="322" spans="2:7" ht="14.25" customHeight="1" x14ac:dyDescent="0.25">
      <c r="B322" s="478"/>
      <c r="C322" s="479"/>
      <c r="E322" s="480"/>
      <c r="G322" s="65"/>
    </row>
    <row r="323" spans="2:7" ht="14.25" customHeight="1" x14ac:dyDescent="0.25">
      <c r="B323" s="478"/>
      <c r="C323" s="479"/>
      <c r="E323" s="480"/>
      <c r="G323" s="65"/>
    </row>
    <row r="324" spans="2:7" ht="14.25" customHeight="1" x14ac:dyDescent="0.25">
      <c r="B324" s="478"/>
      <c r="C324" s="479"/>
      <c r="E324" s="480"/>
      <c r="G324" s="65"/>
    </row>
    <row r="325" spans="2:7" ht="14.25" customHeight="1" x14ac:dyDescent="0.25">
      <c r="B325" s="478"/>
      <c r="C325" s="479"/>
      <c r="E325" s="480"/>
      <c r="G325" s="65"/>
    </row>
    <row r="326" spans="2:7" ht="14.25" customHeight="1" x14ac:dyDescent="0.25">
      <c r="B326" s="478"/>
      <c r="C326" s="479"/>
      <c r="E326" s="480"/>
      <c r="G326" s="65"/>
    </row>
    <row r="327" spans="2:7" ht="14.25" customHeight="1" x14ac:dyDescent="0.25">
      <c r="B327" s="478"/>
      <c r="C327" s="479"/>
      <c r="E327" s="480"/>
      <c r="G327" s="65"/>
    </row>
    <row r="328" spans="2:7" ht="14.25" customHeight="1" x14ac:dyDescent="0.25">
      <c r="B328" s="478"/>
      <c r="C328" s="479"/>
      <c r="E328" s="480"/>
      <c r="G328" s="65"/>
    </row>
    <row r="329" spans="2:7" ht="14.25" customHeight="1" x14ac:dyDescent="0.25">
      <c r="B329" s="478"/>
      <c r="C329" s="479"/>
      <c r="E329" s="480"/>
      <c r="G329" s="65"/>
    </row>
    <row r="330" spans="2:7" ht="14.25" customHeight="1" x14ac:dyDescent="0.25">
      <c r="B330" s="478"/>
      <c r="C330" s="479"/>
      <c r="E330" s="480"/>
      <c r="G330" s="65"/>
    </row>
    <row r="331" spans="2:7" ht="14.25" customHeight="1" x14ac:dyDescent="0.25">
      <c r="B331" s="478"/>
      <c r="C331" s="479"/>
      <c r="E331" s="480"/>
      <c r="G331" s="65"/>
    </row>
    <row r="332" spans="2:7" ht="14.25" customHeight="1" x14ac:dyDescent="0.25">
      <c r="B332" s="478"/>
      <c r="C332" s="479"/>
      <c r="E332" s="480"/>
      <c r="G332" s="65"/>
    </row>
    <row r="333" spans="2:7" ht="14.25" customHeight="1" x14ac:dyDescent="0.25">
      <c r="B333" s="478"/>
      <c r="C333" s="479"/>
      <c r="E333" s="480"/>
      <c r="G333" s="65"/>
    </row>
    <row r="334" spans="2:7" ht="14.25" customHeight="1" x14ac:dyDescent="0.25">
      <c r="B334" s="478"/>
      <c r="C334" s="479"/>
      <c r="E334" s="480"/>
      <c r="G334" s="65"/>
    </row>
    <row r="335" spans="2:7" ht="14.25" customHeight="1" x14ac:dyDescent="0.25">
      <c r="B335" s="478"/>
      <c r="C335" s="479"/>
      <c r="E335" s="480"/>
      <c r="G335" s="65"/>
    </row>
    <row r="336" spans="2:7" ht="14.25" customHeight="1" x14ac:dyDescent="0.25">
      <c r="B336" s="478"/>
      <c r="C336" s="479"/>
      <c r="E336" s="480"/>
      <c r="G336" s="65"/>
    </row>
    <row r="337" spans="2:7" ht="14.25" customHeight="1" x14ac:dyDescent="0.25">
      <c r="B337" s="478"/>
      <c r="C337" s="479"/>
      <c r="E337" s="480"/>
      <c r="G337" s="65"/>
    </row>
    <row r="338" spans="2:7" ht="14.25" customHeight="1" x14ac:dyDescent="0.25">
      <c r="B338" s="478"/>
      <c r="C338" s="479"/>
      <c r="E338" s="480"/>
      <c r="G338" s="65"/>
    </row>
    <row r="339" spans="2:7" ht="14.25" customHeight="1" x14ac:dyDescent="0.25">
      <c r="B339" s="478"/>
      <c r="C339" s="479"/>
      <c r="E339" s="480"/>
      <c r="G339" s="65"/>
    </row>
    <row r="340" spans="2:7" ht="14.25" customHeight="1" x14ac:dyDescent="0.25">
      <c r="B340" s="478"/>
      <c r="C340" s="479"/>
      <c r="E340" s="480"/>
      <c r="G340" s="65"/>
    </row>
    <row r="341" spans="2:7" ht="14.25" customHeight="1" x14ac:dyDescent="0.25">
      <c r="B341" s="478"/>
      <c r="C341" s="479"/>
      <c r="E341" s="480"/>
      <c r="G341" s="65"/>
    </row>
    <row r="342" spans="2:7" ht="14.25" customHeight="1" x14ac:dyDescent="0.25">
      <c r="B342" s="478"/>
      <c r="C342" s="479"/>
      <c r="E342" s="480"/>
      <c r="G342" s="65"/>
    </row>
    <row r="343" spans="2:7" ht="14.25" customHeight="1" x14ac:dyDescent="0.25">
      <c r="B343" s="478"/>
      <c r="C343" s="479"/>
      <c r="E343" s="480"/>
      <c r="G343" s="65"/>
    </row>
    <row r="344" spans="2:7" ht="14.25" customHeight="1" x14ac:dyDescent="0.25">
      <c r="B344" s="478"/>
      <c r="C344" s="479"/>
      <c r="E344" s="480"/>
      <c r="G344" s="65"/>
    </row>
    <row r="345" spans="2:7" ht="14.25" customHeight="1" x14ac:dyDescent="0.25">
      <c r="B345" s="478"/>
      <c r="C345" s="479"/>
      <c r="E345" s="480"/>
      <c r="G345" s="65"/>
    </row>
    <row r="346" spans="2:7" ht="14.25" customHeight="1" x14ac:dyDescent="0.25">
      <c r="B346" s="478"/>
      <c r="C346" s="479"/>
      <c r="E346" s="480"/>
      <c r="G346" s="65"/>
    </row>
    <row r="347" spans="2:7" ht="14.25" customHeight="1" x14ac:dyDescent="0.25">
      <c r="B347" s="478"/>
      <c r="C347" s="479"/>
      <c r="E347" s="480"/>
      <c r="G347" s="65"/>
    </row>
    <row r="348" spans="2:7" ht="14.25" customHeight="1" x14ac:dyDescent="0.25">
      <c r="B348" s="478"/>
      <c r="C348" s="479"/>
      <c r="E348" s="480"/>
      <c r="G348" s="65"/>
    </row>
    <row r="349" spans="2:7" ht="14.25" customHeight="1" x14ac:dyDescent="0.25">
      <c r="B349" s="478"/>
      <c r="C349" s="479"/>
      <c r="E349" s="480"/>
      <c r="G349" s="65"/>
    </row>
    <row r="350" spans="2:7" ht="14.25" customHeight="1" x14ac:dyDescent="0.25">
      <c r="B350" s="478"/>
      <c r="C350" s="479"/>
      <c r="E350" s="480"/>
      <c r="G350" s="65"/>
    </row>
    <row r="351" spans="2:7" ht="14.25" customHeight="1" x14ac:dyDescent="0.25">
      <c r="B351" s="478"/>
      <c r="C351" s="479"/>
      <c r="E351" s="480"/>
      <c r="G351" s="65"/>
    </row>
    <row r="352" spans="2:7" ht="14.25" customHeight="1" x14ac:dyDescent="0.25">
      <c r="B352" s="478"/>
      <c r="C352" s="479"/>
      <c r="E352" s="480"/>
      <c r="G352" s="65"/>
    </row>
    <row r="353" spans="2:7" ht="14.25" customHeight="1" x14ac:dyDescent="0.25">
      <c r="B353" s="478"/>
      <c r="C353" s="479"/>
      <c r="E353" s="480"/>
      <c r="G353" s="65"/>
    </row>
    <row r="354" spans="2:7" ht="14.25" customHeight="1" x14ac:dyDescent="0.25">
      <c r="B354" s="478"/>
      <c r="C354" s="479"/>
      <c r="E354" s="480"/>
      <c r="G354" s="65"/>
    </row>
    <row r="355" spans="2:7" ht="14.25" customHeight="1" x14ac:dyDescent="0.25">
      <c r="B355" s="478"/>
      <c r="C355" s="479"/>
      <c r="E355" s="480"/>
      <c r="G355" s="65"/>
    </row>
    <row r="356" spans="2:7" ht="14.25" customHeight="1" x14ac:dyDescent="0.25">
      <c r="B356" s="478"/>
      <c r="C356" s="479"/>
      <c r="E356" s="480"/>
      <c r="G356" s="65"/>
    </row>
    <row r="357" spans="2:7" ht="14.25" customHeight="1" x14ac:dyDescent="0.25">
      <c r="B357" s="478"/>
      <c r="C357" s="479"/>
      <c r="E357" s="480"/>
      <c r="G357" s="65"/>
    </row>
    <row r="358" spans="2:7" ht="14.25" customHeight="1" x14ac:dyDescent="0.25">
      <c r="B358" s="478"/>
      <c r="C358" s="479"/>
      <c r="E358" s="480"/>
      <c r="G358" s="65"/>
    </row>
    <row r="359" spans="2:7" ht="14.25" customHeight="1" x14ac:dyDescent="0.25">
      <c r="B359" s="478"/>
      <c r="C359" s="479"/>
      <c r="E359" s="480"/>
      <c r="G359" s="65"/>
    </row>
    <row r="360" spans="2:7" ht="14.25" customHeight="1" x14ac:dyDescent="0.25">
      <c r="B360" s="478"/>
      <c r="C360" s="479"/>
      <c r="E360" s="480"/>
      <c r="G360" s="65"/>
    </row>
    <row r="361" spans="2:7" ht="14.25" customHeight="1" x14ac:dyDescent="0.25">
      <c r="B361" s="478"/>
      <c r="C361" s="479"/>
      <c r="E361" s="480"/>
      <c r="G361" s="65"/>
    </row>
    <row r="362" spans="2:7" ht="14.25" customHeight="1" x14ac:dyDescent="0.25">
      <c r="B362" s="478"/>
      <c r="C362" s="479"/>
      <c r="E362" s="480"/>
      <c r="G362" s="65"/>
    </row>
    <row r="363" spans="2:7" ht="14.25" customHeight="1" x14ac:dyDescent="0.25">
      <c r="B363" s="478"/>
      <c r="C363" s="479"/>
      <c r="E363" s="480"/>
      <c r="G363" s="65"/>
    </row>
    <row r="364" spans="2:7" ht="14.25" customHeight="1" x14ac:dyDescent="0.25">
      <c r="B364" s="478"/>
      <c r="C364" s="479"/>
      <c r="E364" s="480"/>
      <c r="G364" s="65"/>
    </row>
    <row r="365" spans="2:7" ht="14.25" customHeight="1" x14ac:dyDescent="0.25">
      <c r="B365" s="478"/>
      <c r="C365" s="479"/>
      <c r="E365" s="480"/>
      <c r="G365" s="65"/>
    </row>
    <row r="366" spans="2:7" ht="14.25" customHeight="1" x14ac:dyDescent="0.25">
      <c r="B366" s="478"/>
      <c r="C366" s="479"/>
      <c r="E366" s="480"/>
      <c r="G366" s="65"/>
    </row>
    <row r="367" spans="2:7" ht="14.25" customHeight="1" x14ac:dyDescent="0.25">
      <c r="B367" s="478"/>
      <c r="C367" s="479"/>
      <c r="E367" s="480"/>
      <c r="G367" s="65"/>
    </row>
    <row r="368" spans="2:7" ht="14.25" customHeight="1" x14ac:dyDescent="0.25">
      <c r="B368" s="478"/>
      <c r="C368" s="479"/>
      <c r="E368" s="480"/>
      <c r="G368" s="65"/>
    </row>
    <row r="369" spans="2:7" ht="14.25" customHeight="1" x14ac:dyDescent="0.25">
      <c r="B369" s="478"/>
      <c r="C369" s="479"/>
      <c r="E369" s="480"/>
      <c r="G369" s="65"/>
    </row>
    <row r="370" spans="2:7" ht="14.25" customHeight="1" x14ac:dyDescent="0.25">
      <c r="B370" s="478"/>
      <c r="C370" s="479"/>
      <c r="E370" s="480"/>
      <c r="G370" s="65"/>
    </row>
    <row r="371" spans="2:7" ht="14.25" customHeight="1" x14ac:dyDescent="0.25">
      <c r="B371" s="478"/>
      <c r="C371" s="479"/>
      <c r="E371" s="480"/>
      <c r="G371" s="65"/>
    </row>
    <row r="372" spans="2:7" ht="14.25" customHeight="1" x14ac:dyDescent="0.25">
      <c r="B372" s="478"/>
      <c r="C372" s="479"/>
      <c r="E372" s="480"/>
      <c r="G372" s="65"/>
    </row>
    <row r="373" spans="2:7" ht="14.25" customHeight="1" x14ac:dyDescent="0.25">
      <c r="B373" s="478"/>
      <c r="C373" s="479"/>
      <c r="E373" s="480"/>
      <c r="G373" s="65"/>
    </row>
    <row r="374" spans="2:7" ht="14.25" customHeight="1" x14ac:dyDescent="0.25">
      <c r="B374" s="478"/>
      <c r="C374" s="479"/>
      <c r="E374" s="480"/>
      <c r="G374" s="65"/>
    </row>
    <row r="375" spans="2:7" ht="14.25" customHeight="1" x14ac:dyDescent="0.25">
      <c r="B375" s="478"/>
      <c r="C375" s="479"/>
      <c r="E375" s="480"/>
      <c r="G375" s="65"/>
    </row>
    <row r="376" spans="2:7" ht="14.25" customHeight="1" x14ac:dyDescent="0.25">
      <c r="B376" s="478"/>
      <c r="C376" s="479"/>
      <c r="E376" s="480"/>
      <c r="G376" s="65"/>
    </row>
    <row r="377" spans="2:7" ht="14.25" customHeight="1" x14ac:dyDescent="0.25">
      <c r="B377" s="478"/>
      <c r="C377" s="479"/>
      <c r="E377" s="480"/>
      <c r="G377" s="65"/>
    </row>
    <row r="378" spans="2:7" ht="14.25" customHeight="1" x14ac:dyDescent="0.25">
      <c r="B378" s="478"/>
      <c r="C378" s="479"/>
      <c r="E378" s="480"/>
      <c r="G378" s="65"/>
    </row>
    <row r="379" spans="2:7" ht="14.25" customHeight="1" x14ac:dyDescent="0.25">
      <c r="B379" s="478"/>
      <c r="C379" s="479"/>
      <c r="E379" s="480"/>
      <c r="G379" s="65"/>
    </row>
    <row r="380" spans="2:7" ht="14.25" customHeight="1" x14ac:dyDescent="0.25">
      <c r="B380" s="478"/>
      <c r="C380" s="479"/>
      <c r="E380" s="480"/>
      <c r="G380" s="65"/>
    </row>
    <row r="381" spans="2:7" ht="14.25" customHeight="1" x14ac:dyDescent="0.25">
      <c r="B381" s="478"/>
      <c r="C381" s="479"/>
      <c r="E381" s="480"/>
      <c r="G381" s="65"/>
    </row>
    <row r="382" spans="2:7" ht="14.25" customHeight="1" x14ac:dyDescent="0.25">
      <c r="B382" s="478"/>
      <c r="C382" s="479"/>
      <c r="E382" s="480"/>
      <c r="G382" s="65"/>
    </row>
    <row r="383" spans="2:7" ht="14.25" customHeight="1" x14ac:dyDescent="0.25">
      <c r="B383" s="478"/>
      <c r="C383" s="479"/>
      <c r="E383" s="480"/>
      <c r="G383" s="65"/>
    </row>
    <row r="384" spans="2:7" ht="14.25" customHeight="1" x14ac:dyDescent="0.25">
      <c r="B384" s="478"/>
      <c r="C384" s="479"/>
      <c r="E384" s="480"/>
      <c r="G384" s="65"/>
    </row>
    <row r="385" spans="2:7" ht="14.25" customHeight="1" x14ac:dyDescent="0.25">
      <c r="B385" s="478"/>
      <c r="C385" s="479"/>
      <c r="E385" s="480"/>
      <c r="G385" s="65"/>
    </row>
    <row r="386" spans="2:7" ht="14.25" customHeight="1" x14ac:dyDescent="0.25">
      <c r="B386" s="478"/>
      <c r="C386" s="479"/>
      <c r="E386" s="480"/>
      <c r="G386" s="65"/>
    </row>
    <row r="387" spans="2:7" ht="14.25" customHeight="1" x14ac:dyDescent="0.25">
      <c r="B387" s="478"/>
      <c r="C387" s="479"/>
      <c r="E387" s="480"/>
      <c r="G387" s="65"/>
    </row>
    <row r="388" spans="2:7" ht="14.25" customHeight="1" x14ac:dyDescent="0.25">
      <c r="B388" s="478"/>
      <c r="C388" s="479"/>
      <c r="E388" s="480"/>
      <c r="G388" s="65"/>
    </row>
    <row r="389" spans="2:7" ht="14.25" customHeight="1" x14ac:dyDescent="0.25">
      <c r="B389" s="478"/>
      <c r="C389" s="479"/>
      <c r="E389" s="480"/>
      <c r="G389" s="65"/>
    </row>
    <row r="390" spans="2:7" ht="14.25" customHeight="1" x14ac:dyDescent="0.25">
      <c r="B390" s="478"/>
      <c r="C390" s="479"/>
      <c r="E390" s="480"/>
      <c r="G390" s="65"/>
    </row>
    <row r="391" spans="2:7" ht="14.25" customHeight="1" x14ac:dyDescent="0.25">
      <c r="B391" s="478"/>
      <c r="C391" s="479"/>
      <c r="E391" s="480"/>
      <c r="G391" s="65"/>
    </row>
    <row r="392" spans="2:7" ht="14.25" customHeight="1" x14ac:dyDescent="0.25">
      <c r="B392" s="478"/>
      <c r="C392" s="479"/>
      <c r="E392" s="480"/>
      <c r="G392" s="65"/>
    </row>
    <row r="393" spans="2:7" ht="14.25" customHeight="1" x14ac:dyDescent="0.25">
      <c r="B393" s="478"/>
      <c r="C393" s="479"/>
      <c r="E393" s="480"/>
      <c r="G393" s="65"/>
    </row>
    <row r="394" spans="2:7" ht="14.25" customHeight="1" x14ac:dyDescent="0.25">
      <c r="B394" s="478"/>
      <c r="C394" s="479"/>
      <c r="E394" s="480"/>
      <c r="G394" s="65"/>
    </row>
    <row r="395" spans="2:7" ht="14.25" customHeight="1" x14ac:dyDescent="0.25">
      <c r="B395" s="478"/>
      <c r="C395" s="479"/>
      <c r="E395" s="480"/>
      <c r="G395" s="65"/>
    </row>
    <row r="396" spans="2:7" ht="14.25" customHeight="1" x14ac:dyDescent="0.25">
      <c r="B396" s="478"/>
      <c r="C396" s="479"/>
      <c r="E396" s="480"/>
      <c r="G396" s="65"/>
    </row>
    <row r="397" spans="2:7" ht="14.25" customHeight="1" x14ac:dyDescent="0.25">
      <c r="B397" s="478"/>
      <c r="C397" s="479"/>
      <c r="E397" s="480"/>
      <c r="G397" s="65"/>
    </row>
    <row r="398" spans="2:7" ht="14.25" customHeight="1" x14ac:dyDescent="0.25">
      <c r="B398" s="478"/>
      <c r="C398" s="479"/>
      <c r="E398" s="480"/>
      <c r="G398" s="65"/>
    </row>
    <row r="399" spans="2:7" ht="14.25" customHeight="1" x14ac:dyDescent="0.25">
      <c r="B399" s="478"/>
      <c r="C399" s="479"/>
      <c r="E399" s="480"/>
      <c r="G399" s="65"/>
    </row>
    <row r="400" spans="2:7" ht="14.25" customHeight="1" x14ac:dyDescent="0.25">
      <c r="B400" s="478"/>
      <c r="C400" s="479"/>
      <c r="E400" s="480"/>
      <c r="G400" s="65"/>
    </row>
    <row r="401" spans="2:7" ht="14.25" customHeight="1" x14ac:dyDescent="0.25">
      <c r="B401" s="478"/>
      <c r="C401" s="479"/>
      <c r="E401" s="480"/>
      <c r="G401" s="65"/>
    </row>
    <row r="402" spans="2:7" ht="14.25" customHeight="1" x14ac:dyDescent="0.25">
      <c r="B402" s="478"/>
      <c r="C402" s="479"/>
      <c r="E402" s="480"/>
      <c r="G402" s="65"/>
    </row>
    <row r="403" spans="2:7" ht="14.25" customHeight="1" x14ac:dyDescent="0.25">
      <c r="B403" s="478"/>
      <c r="C403" s="479"/>
      <c r="E403" s="480"/>
      <c r="G403" s="65"/>
    </row>
    <row r="404" spans="2:7" ht="14.25" customHeight="1" x14ac:dyDescent="0.25">
      <c r="B404" s="478"/>
      <c r="C404" s="479"/>
      <c r="E404" s="480"/>
      <c r="G404" s="65"/>
    </row>
    <row r="405" spans="2:7" ht="14.25" customHeight="1" x14ac:dyDescent="0.25">
      <c r="B405" s="478"/>
      <c r="C405" s="479"/>
      <c r="E405" s="480"/>
      <c r="G405" s="65"/>
    </row>
    <row r="406" spans="2:7" ht="14.25" customHeight="1" x14ac:dyDescent="0.25">
      <c r="B406" s="478"/>
      <c r="C406" s="479"/>
      <c r="E406" s="480"/>
      <c r="G406" s="65"/>
    </row>
    <row r="407" spans="2:7" ht="14.25" customHeight="1" x14ac:dyDescent="0.25">
      <c r="B407" s="478"/>
      <c r="C407" s="479"/>
      <c r="E407" s="480"/>
      <c r="G407" s="65"/>
    </row>
    <row r="408" spans="2:7" ht="14.25" customHeight="1" x14ac:dyDescent="0.25">
      <c r="B408" s="478"/>
      <c r="C408" s="479"/>
      <c r="E408" s="480"/>
      <c r="G408" s="65"/>
    </row>
    <row r="409" spans="2:7" ht="14.25" customHeight="1" x14ac:dyDescent="0.25">
      <c r="B409" s="478"/>
      <c r="C409" s="479"/>
      <c r="E409" s="480"/>
      <c r="G409" s="65"/>
    </row>
    <row r="410" spans="2:7" ht="14.25" customHeight="1" x14ac:dyDescent="0.25">
      <c r="B410" s="478"/>
      <c r="C410" s="479"/>
      <c r="E410" s="480"/>
      <c r="G410" s="65"/>
    </row>
    <row r="411" spans="2:7" ht="14.25" customHeight="1" x14ac:dyDescent="0.25">
      <c r="B411" s="478"/>
      <c r="C411" s="479"/>
      <c r="E411" s="480"/>
      <c r="G411" s="65"/>
    </row>
    <row r="412" spans="2:7" ht="14.25" customHeight="1" x14ac:dyDescent="0.25">
      <c r="B412" s="478"/>
      <c r="C412" s="479"/>
      <c r="E412" s="480"/>
      <c r="G412" s="65"/>
    </row>
    <row r="413" spans="2:7" ht="14.25" customHeight="1" x14ac:dyDescent="0.25">
      <c r="B413" s="478"/>
      <c r="C413" s="479"/>
      <c r="E413" s="480"/>
      <c r="G413" s="65"/>
    </row>
    <row r="414" spans="2:7" ht="14.25" customHeight="1" x14ac:dyDescent="0.25">
      <c r="B414" s="478"/>
      <c r="C414" s="479"/>
      <c r="E414" s="480"/>
      <c r="G414" s="65"/>
    </row>
    <row r="415" spans="2:7" ht="14.25" customHeight="1" x14ac:dyDescent="0.25">
      <c r="B415" s="478"/>
      <c r="C415" s="479"/>
      <c r="E415" s="480"/>
      <c r="G415" s="65"/>
    </row>
    <row r="416" spans="2:7" ht="14.25" customHeight="1" x14ac:dyDescent="0.25">
      <c r="B416" s="478"/>
      <c r="C416" s="479"/>
      <c r="E416" s="480"/>
      <c r="G416" s="65"/>
    </row>
    <row r="417" spans="2:7" ht="14.25" customHeight="1" x14ac:dyDescent="0.25">
      <c r="B417" s="478"/>
      <c r="C417" s="479"/>
      <c r="E417" s="480"/>
      <c r="G417" s="65"/>
    </row>
    <row r="418" spans="2:7" ht="14.25" customHeight="1" x14ac:dyDescent="0.25">
      <c r="B418" s="478"/>
      <c r="C418" s="479"/>
      <c r="E418" s="480"/>
      <c r="G418" s="65"/>
    </row>
    <row r="419" spans="2:7" ht="14.25" customHeight="1" x14ac:dyDescent="0.25">
      <c r="B419" s="478"/>
      <c r="C419" s="479"/>
      <c r="E419" s="480"/>
      <c r="G419" s="65"/>
    </row>
    <row r="420" spans="2:7" ht="14.25" customHeight="1" x14ac:dyDescent="0.25">
      <c r="B420" s="478"/>
      <c r="C420" s="479"/>
      <c r="E420" s="480"/>
      <c r="G420" s="65"/>
    </row>
    <row r="421" spans="2:7" ht="14.25" customHeight="1" x14ac:dyDescent="0.25">
      <c r="B421" s="478"/>
      <c r="C421" s="479"/>
      <c r="E421" s="480"/>
      <c r="G421" s="65"/>
    </row>
    <row r="422" spans="2:7" ht="14.25" customHeight="1" x14ac:dyDescent="0.25">
      <c r="B422" s="478"/>
      <c r="C422" s="479"/>
      <c r="E422" s="480"/>
      <c r="G422" s="65"/>
    </row>
    <row r="423" spans="2:7" ht="14.25" customHeight="1" x14ac:dyDescent="0.25">
      <c r="B423" s="478"/>
      <c r="C423" s="479"/>
      <c r="E423" s="480"/>
      <c r="G423" s="65"/>
    </row>
    <row r="424" spans="2:7" ht="14.25" customHeight="1" x14ac:dyDescent="0.25">
      <c r="B424" s="478"/>
      <c r="C424" s="479"/>
      <c r="E424" s="480"/>
      <c r="G424" s="65"/>
    </row>
    <row r="425" spans="2:7" ht="14.25" customHeight="1" x14ac:dyDescent="0.25">
      <c r="B425" s="478"/>
      <c r="C425" s="479"/>
      <c r="E425" s="480"/>
      <c r="G425" s="65"/>
    </row>
    <row r="426" spans="2:7" ht="14.25" customHeight="1" x14ac:dyDescent="0.25">
      <c r="B426" s="478"/>
      <c r="C426" s="479"/>
      <c r="E426" s="480"/>
      <c r="G426" s="65"/>
    </row>
    <row r="427" spans="2:7" ht="14.25" customHeight="1" x14ac:dyDescent="0.25">
      <c r="B427" s="478"/>
      <c r="C427" s="479"/>
      <c r="E427" s="480"/>
      <c r="G427" s="65"/>
    </row>
    <row r="428" spans="2:7" ht="14.25" customHeight="1" x14ac:dyDescent="0.25">
      <c r="B428" s="478"/>
      <c r="C428" s="479"/>
      <c r="E428" s="480"/>
      <c r="G428" s="65"/>
    </row>
    <row r="429" spans="2:7" ht="14.25" customHeight="1" x14ac:dyDescent="0.25">
      <c r="B429" s="478"/>
      <c r="C429" s="479"/>
      <c r="E429" s="480"/>
      <c r="G429" s="65"/>
    </row>
    <row r="430" spans="2:7" ht="14.25" customHeight="1" x14ac:dyDescent="0.25">
      <c r="B430" s="478"/>
      <c r="C430" s="479"/>
      <c r="E430" s="480"/>
      <c r="G430" s="65"/>
    </row>
    <row r="431" spans="2:7" ht="14.25" customHeight="1" x14ac:dyDescent="0.25">
      <c r="B431" s="478"/>
      <c r="C431" s="479"/>
      <c r="E431" s="480"/>
      <c r="G431" s="65"/>
    </row>
    <row r="432" spans="2:7" ht="14.25" customHeight="1" x14ac:dyDescent="0.25">
      <c r="B432" s="478"/>
      <c r="C432" s="479"/>
      <c r="E432" s="480"/>
      <c r="G432" s="65"/>
    </row>
    <row r="433" spans="2:7" ht="14.25" customHeight="1" x14ac:dyDescent="0.25">
      <c r="B433" s="478"/>
      <c r="C433" s="479"/>
      <c r="E433" s="480"/>
      <c r="G433" s="65"/>
    </row>
    <row r="434" spans="2:7" ht="14.25" customHeight="1" x14ac:dyDescent="0.25">
      <c r="B434" s="478"/>
      <c r="C434" s="479"/>
      <c r="E434" s="480"/>
      <c r="G434" s="65"/>
    </row>
    <row r="435" spans="2:7" ht="14.25" customHeight="1" x14ac:dyDescent="0.25">
      <c r="B435" s="478"/>
      <c r="C435" s="479"/>
      <c r="E435" s="480"/>
      <c r="G435" s="65"/>
    </row>
    <row r="436" spans="2:7" ht="14.25" customHeight="1" x14ac:dyDescent="0.25">
      <c r="B436" s="478"/>
      <c r="C436" s="479"/>
      <c r="E436" s="480"/>
      <c r="G436" s="65"/>
    </row>
    <row r="437" spans="2:7" ht="14.25" customHeight="1" x14ac:dyDescent="0.25">
      <c r="B437" s="478"/>
      <c r="C437" s="479"/>
      <c r="E437" s="480"/>
      <c r="G437" s="65"/>
    </row>
    <row r="438" spans="2:7" ht="14.25" customHeight="1" x14ac:dyDescent="0.25">
      <c r="B438" s="478"/>
      <c r="C438" s="479"/>
      <c r="E438" s="480"/>
      <c r="G438" s="65"/>
    </row>
    <row r="439" spans="2:7" ht="14.25" customHeight="1" x14ac:dyDescent="0.25">
      <c r="B439" s="478"/>
      <c r="C439" s="479"/>
      <c r="E439" s="480"/>
      <c r="G439" s="65"/>
    </row>
    <row r="440" spans="2:7" ht="14.25" customHeight="1" x14ac:dyDescent="0.25">
      <c r="B440" s="478"/>
      <c r="C440" s="479"/>
      <c r="E440" s="480"/>
      <c r="G440" s="65"/>
    </row>
    <row r="441" spans="2:7" ht="14.25" customHeight="1" x14ac:dyDescent="0.25">
      <c r="B441" s="478"/>
      <c r="C441" s="479"/>
      <c r="E441" s="480"/>
      <c r="G441" s="65"/>
    </row>
    <row r="442" spans="2:7" ht="14.25" customHeight="1" x14ac:dyDescent="0.25">
      <c r="B442" s="478"/>
      <c r="C442" s="479"/>
      <c r="E442" s="480"/>
      <c r="G442" s="65"/>
    </row>
    <row r="443" spans="2:7" ht="14.25" customHeight="1" x14ac:dyDescent="0.25">
      <c r="B443" s="478"/>
      <c r="C443" s="479"/>
      <c r="E443" s="480"/>
      <c r="G443" s="65"/>
    </row>
    <row r="444" spans="2:7" ht="14.25" customHeight="1" x14ac:dyDescent="0.25">
      <c r="B444" s="478"/>
      <c r="C444" s="479"/>
      <c r="E444" s="480"/>
      <c r="G444" s="65"/>
    </row>
    <row r="445" spans="2:7" ht="14.25" customHeight="1" x14ac:dyDescent="0.25">
      <c r="B445" s="478"/>
      <c r="C445" s="479"/>
      <c r="E445" s="480"/>
      <c r="G445" s="65"/>
    </row>
    <row r="446" spans="2:7" ht="14.25" customHeight="1" x14ac:dyDescent="0.25">
      <c r="B446" s="478"/>
      <c r="C446" s="479"/>
      <c r="E446" s="480"/>
      <c r="G446" s="65"/>
    </row>
    <row r="447" spans="2:7" ht="14.25" customHeight="1" x14ac:dyDescent="0.25">
      <c r="B447" s="478"/>
      <c r="C447" s="479"/>
      <c r="E447" s="480"/>
      <c r="G447" s="65"/>
    </row>
    <row r="448" spans="2:7" ht="14.25" customHeight="1" x14ac:dyDescent="0.25">
      <c r="B448" s="478"/>
      <c r="C448" s="479"/>
      <c r="E448" s="480"/>
      <c r="G448" s="65"/>
    </row>
    <row r="449" spans="2:7" ht="14.25" customHeight="1" x14ac:dyDescent="0.25">
      <c r="B449" s="478"/>
      <c r="C449" s="479"/>
      <c r="E449" s="480"/>
      <c r="G449" s="65"/>
    </row>
    <row r="450" spans="2:7" ht="14.25" customHeight="1" x14ac:dyDescent="0.25">
      <c r="B450" s="478"/>
      <c r="C450" s="479"/>
      <c r="E450" s="480"/>
      <c r="G450" s="65"/>
    </row>
    <row r="451" spans="2:7" ht="14.25" customHeight="1" x14ac:dyDescent="0.25">
      <c r="B451" s="478"/>
      <c r="C451" s="479"/>
      <c r="E451" s="480"/>
      <c r="G451" s="65"/>
    </row>
    <row r="452" spans="2:7" ht="14.25" customHeight="1" x14ac:dyDescent="0.25">
      <c r="B452" s="478"/>
      <c r="C452" s="479"/>
      <c r="E452" s="480"/>
      <c r="G452" s="65"/>
    </row>
    <row r="453" spans="2:7" ht="14.25" customHeight="1" x14ac:dyDescent="0.25">
      <c r="B453" s="478"/>
      <c r="C453" s="479"/>
      <c r="E453" s="480"/>
      <c r="G453" s="65"/>
    </row>
    <row r="454" spans="2:7" ht="14.25" customHeight="1" x14ac:dyDescent="0.25">
      <c r="B454" s="478"/>
      <c r="C454" s="479"/>
      <c r="E454" s="480"/>
      <c r="G454" s="65"/>
    </row>
    <row r="455" spans="2:7" ht="14.25" customHeight="1" x14ac:dyDescent="0.25">
      <c r="B455" s="478"/>
      <c r="C455" s="479"/>
      <c r="E455" s="480"/>
      <c r="G455" s="65"/>
    </row>
    <row r="456" spans="2:7" ht="14.25" customHeight="1" x14ac:dyDescent="0.25">
      <c r="B456" s="478"/>
      <c r="C456" s="479"/>
      <c r="E456" s="480"/>
      <c r="G456" s="65"/>
    </row>
    <row r="457" spans="2:7" ht="14.25" customHeight="1" x14ac:dyDescent="0.25">
      <c r="B457" s="478"/>
      <c r="C457" s="479"/>
      <c r="E457" s="480"/>
      <c r="G457" s="65"/>
    </row>
    <row r="458" spans="2:7" ht="14.25" customHeight="1" x14ac:dyDescent="0.25">
      <c r="B458" s="478"/>
      <c r="C458" s="479"/>
      <c r="E458" s="480"/>
      <c r="G458" s="65"/>
    </row>
    <row r="459" spans="2:7" ht="14.25" customHeight="1" x14ac:dyDescent="0.25">
      <c r="B459" s="478"/>
      <c r="C459" s="479"/>
      <c r="E459" s="480"/>
      <c r="G459" s="65"/>
    </row>
    <row r="460" spans="2:7" ht="14.25" customHeight="1" x14ac:dyDescent="0.25">
      <c r="B460" s="478"/>
      <c r="C460" s="479"/>
      <c r="E460" s="480"/>
      <c r="G460" s="65"/>
    </row>
    <row r="461" spans="2:7" ht="14.25" customHeight="1" x14ac:dyDescent="0.25">
      <c r="B461" s="478"/>
      <c r="C461" s="479"/>
      <c r="E461" s="480"/>
      <c r="G461" s="65"/>
    </row>
    <row r="462" spans="2:7" ht="14.25" customHeight="1" x14ac:dyDescent="0.25">
      <c r="B462" s="478"/>
      <c r="C462" s="479"/>
      <c r="E462" s="480"/>
      <c r="G462" s="65"/>
    </row>
    <row r="463" spans="2:7" ht="14.25" customHeight="1" x14ac:dyDescent="0.25">
      <c r="B463" s="478"/>
      <c r="C463" s="479"/>
      <c r="E463" s="480"/>
      <c r="G463" s="65"/>
    </row>
    <row r="464" spans="2:7" ht="14.25" customHeight="1" x14ac:dyDescent="0.25">
      <c r="B464" s="478"/>
      <c r="C464" s="479"/>
      <c r="E464" s="480"/>
      <c r="G464" s="65"/>
    </row>
    <row r="465" spans="2:7" ht="14.25" customHeight="1" x14ac:dyDescent="0.25">
      <c r="B465" s="478"/>
      <c r="C465" s="479"/>
      <c r="E465" s="480"/>
      <c r="G465" s="65"/>
    </row>
    <row r="466" spans="2:7" ht="14.25" customHeight="1" x14ac:dyDescent="0.25">
      <c r="B466" s="478"/>
      <c r="C466" s="479"/>
      <c r="E466" s="480"/>
      <c r="G466" s="65"/>
    </row>
    <row r="467" spans="2:7" ht="14.25" customHeight="1" x14ac:dyDescent="0.25">
      <c r="B467" s="478"/>
      <c r="C467" s="479"/>
      <c r="E467" s="480"/>
      <c r="G467" s="65"/>
    </row>
    <row r="468" spans="2:7" ht="14.25" customHeight="1" x14ac:dyDescent="0.25">
      <c r="B468" s="478"/>
      <c r="C468" s="479"/>
      <c r="E468" s="480"/>
      <c r="G468" s="65"/>
    </row>
    <row r="469" spans="2:7" ht="14.25" customHeight="1" x14ac:dyDescent="0.25">
      <c r="B469" s="478"/>
      <c r="C469" s="479"/>
      <c r="E469" s="480"/>
      <c r="G469" s="65"/>
    </row>
    <row r="470" spans="2:7" ht="14.25" customHeight="1" x14ac:dyDescent="0.25">
      <c r="B470" s="478"/>
      <c r="C470" s="479"/>
      <c r="E470" s="480"/>
      <c r="G470" s="65"/>
    </row>
    <row r="471" spans="2:7" ht="14.25" customHeight="1" x14ac:dyDescent="0.25">
      <c r="B471" s="478"/>
      <c r="C471" s="479"/>
      <c r="E471" s="480"/>
      <c r="G471" s="65"/>
    </row>
    <row r="472" spans="2:7" ht="14.25" customHeight="1" x14ac:dyDescent="0.25">
      <c r="B472" s="478"/>
      <c r="C472" s="479"/>
      <c r="E472" s="480"/>
      <c r="G472" s="65"/>
    </row>
    <row r="473" spans="2:7" ht="14.25" customHeight="1" x14ac:dyDescent="0.25">
      <c r="B473" s="478"/>
      <c r="C473" s="479"/>
      <c r="E473" s="480"/>
      <c r="G473" s="65"/>
    </row>
    <row r="474" spans="2:7" ht="14.25" customHeight="1" x14ac:dyDescent="0.25">
      <c r="B474" s="478"/>
      <c r="C474" s="479"/>
      <c r="E474" s="480"/>
      <c r="G474" s="65"/>
    </row>
    <row r="475" spans="2:7" ht="14.25" customHeight="1" x14ac:dyDescent="0.25">
      <c r="B475" s="478"/>
      <c r="C475" s="479"/>
      <c r="E475" s="480"/>
      <c r="G475" s="65"/>
    </row>
    <row r="476" spans="2:7" ht="14.25" customHeight="1" x14ac:dyDescent="0.25">
      <c r="B476" s="478"/>
      <c r="C476" s="479"/>
      <c r="E476" s="480"/>
      <c r="G476" s="65"/>
    </row>
    <row r="477" spans="2:7" ht="14.25" customHeight="1" x14ac:dyDescent="0.25">
      <c r="B477" s="478"/>
      <c r="C477" s="479"/>
      <c r="E477" s="480"/>
      <c r="G477" s="65"/>
    </row>
    <row r="478" spans="2:7" ht="14.25" customHeight="1" x14ac:dyDescent="0.25">
      <c r="B478" s="478"/>
      <c r="C478" s="479"/>
      <c r="E478" s="480"/>
      <c r="G478" s="65"/>
    </row>
    <row r="479" spans="2:7" ht="14.25" customHeight="1" x14ac:dyDescent="0.25">
      <c r="B479" s="478"/>
      <c r="C479" s="479"/>
      <c r="E479" s="480"/>
      <c r="G479" s="65"/>
    </row>
    <row r="480" spans="2:7" ht="14.25" customHeight="1" x14ac:dyDescent="0.25">
      <c r="B480" s="478"/>
      <c r="C480" s="479"/>
      <c r="E480" s="480"/>
      <c r="G480" s="65"/>
    </row>
    <row r="481" spans="2:7" ht="14.25" customHeight="1" x14ac:dyDescent="0.25">
      <c r="B481" s="478"/>
      <c r="C481" s="479"/>
      <c r="E481" s="480"/>
      <c r="G481" s="65"/>
    </row>
    <row r="482" spans="2:7" ht="14.25" customHeight="1" x14ac:dyDescent="0.25">
      <c r="B482" s="478"/>
      <c r="C482" s="479"/>
      <c r="E482" s="480"/>
      <c r="G482" s="65"/>
    </row>
    <row r="483" spans="2:7" ht="14.25" customHeight="1" x14ac:dyDescent="0.25">
      <c r="B483" s="478"/>
      <c r="C483" s="479"/>
      <c r="E483" s="480"/>
      <c r="G483" s="65"/>
    </row>
    <row r="484" spans="2:7" ht="14.25" customHeight="1" x14ac:dyDescent="0.25">
      <c r="B484" s="478"/>
      <c r="C484" s="479"/>
      <c r="E484" s="480"/>
      <c r="G484" s="65"/>
    </row>
    <row r="485" spans="2:7" ht="14.25" customHeight="1" x14ac:dyDescent="0.25">
      <c r="B485" s="478"/>
      <c r="C485" s="479"/>
      <c r="E485" s="480"/>
      <c r="G485" s="65"/>
    </row>
    <row r="486" spans="2:7" ht="14.25" customHeight="1" x14ac:dyDescent="0.25">
      <c r="B486" s="478"/>
      <c r="C486" s="479"/>
      <c r="E486" s="480"/>
      <c r="G486" s="65"/>
    </row>
    <row r="487" spans="2:7" ht="14.25" customHeight="1" x14ac:dyDescent="0.25">
      <c r="B487" s="478"/>
      <c r="C487" s="479"/>
      <c r="E487" s="480"/>
      <c r="G487" s="65"/>
    </row>
    <row r="488" spans="2:7" ht="14.25" customHeight="1" x14ac:dyDescent="0.25">
      <c r="B488" s="478"/>
      <c r="C488" s="479"/>
      <c r="E488" s="480"/>
      <c r="G488" s="65"/>
    </row>
    <row r="489" spans="2:7" ht="14.25" customHeight="1" x14ac:dyDescent="0.25">
      <c r="B489" s="478"/>
      <c r="C489" s="479"/>
      <c r="E489" s="480"/>
      <c r="G489" s="65"/>
    </row>
    <row r="490" spans="2:7" ht="14.25" customHeight="1" x14ac:dyDescent="0.25">
      <c r="B490" s="478"/>
      <c r="C490" s="479"/>
      <c r="E490" s="480"/>
      <c r="G490" s="65"/>
    </row>
    <row r="491" spans="2:7" ht="14.25" customHeight="1" x14ac:dyDescent="0.25">
      <c r="B491" s="478"/>
      <c r="C491" s="479"/>
      <c r="E491" s="480"/>
      <c r="G491" s="65"/>
    </row>
    <row r="492" spans="2:7" ht="14.25" customHeight="1" x14ac:dyDescent="0.25">
      <c r="B492" s="478"/>
      <c r="C492" s="479"/>
      <c r="E492" s="480"/>
      <c r="G492" s="65"/>
    </row>
    <row r="493" spans="2:7" ht="14.25" customHeight="1" x14ac:dyDescent="0.25">
      <c r="B493" s="478"/>
      <c r="C493" s="479"/>
      <c r="E493" s="480"/>
      <c r="G493" s="65"/>
    </row>
    <row r="494" spans="2:7" ht="14.25" customHeight="1" x14ac:dyDescent="0.25">
      <c r="B494" s="478"/>
      <c r="C494" s="479"/>
      <c r="E494" s="480"/>
      <c r="G494" s="65"/>
    </row>
    <row r="495" spans="2:7" ht="14.25" customHeight="1" x14ac:dyDescent="0.25">
      <c r="B495" s="478"/>
      <c r="C495" s="479"/>
      <c r="E495" s="480"/>
      <c r="G495" s="65"/>
    </row>
    <row r="496" spans="2:7" ht="14.25" customHeight="1" x14ac:dyDescent="0.25">
      <c r="B496" s="478"/>
      <c r="C496" s="479"/>
      <c r="E496" s="480"/>
      <c r="G496" s="65"/>
    </row>
    <row r="497" spans="2:7" ht="14.25" customHeight="1" x14ac:dyDescent="0.25">
      <c r="B497" s="478"/>
      <c r="C497" s="479"/>
      <c r="E497" s="480"/>
      <c r="G497" s="65"/>
    </row>
    <row r="498" spans="2:7" ht="14.25" customHeight="1" x14ac:dyDescent="0.25">
      <c r="B498" s="478"/>
      <c r="C498" s="479"/>
      <c r="E498" s="480"/>
      <c r="G498" s="65"/>
    </row>
    <row r="499" spans="2:7" ht="14.25" customHeight="1" x14ac:dyDescent="0.25">
      <c r="B499" s="478"/>
      <c r="C499" s="479"/>
      <c r="E499" s="480"/>
      <c r="G499" s="65"/>
    </row>
    <row r="500" spans="2:7" ht="14.25" customHeight="1" x14ac:dyDescent="0.25">
      <c r="B500" s="478"/>
      <c r="C500" s="479"/>
      <c r="E500" s="480"/>
      <c r="G500" s="65"/>
    </row>
    <row r="501" spans="2:7" ht="14.25" customHeight="1" x14ac:dyDescent="0.25">
      <c r="B501" s="478"/>
      <c r="C501" s="479"/>
      <c r="E501" s="480"/>
      <c r="G501" s="65"/>
    </row>
    <row r="502" spans="2:7" ht="14.25" customHeight="1" x14ac:dyDescent="0.25">
      <c r="B502" s="478"/>
      <c r="C502" s="479"/>
      <c r="E502" s="480"/>
      <c r="G502" s="65"/>
    </row>
    <row r="503" spans="2:7" ht="14.25" customHeight="1" x14ac:dyDescent="0.25">
      <c r="B503" s="478"/>
      <c r="C503" s="479"/>
      <c r="E503" s="480"/>
      <c r="G503" s="65"/>
    </row>
    <row r="504" spans="2:7" ht="14.25" customHeight="1" x14ac:dyDescent="0.25">
      <c r="B504" s="478"/>
      <c r="C504" s="479"/>
      <c r="E504" s="480"/>
      <c r="G504" s="65"/>
    </row>
    <row r="505" spans="2:7" ht="14.25" customHeight="1" x14ac:dyDescent="0.25">
      <c r="B505" s="478"/>
      <c r="C505" s="479"/>
      <c r="E505" s="480"/>
      <c r="G505" s="65"/>
    </row>
    <row r="506" spans="2:7" ht="14.25" customHeight="1" x14ac:dyDescent="0.25">
      <c r="B506" s="478"/>
      <c r="C506" s="479"/>
      <c r="E506" s="480"/>
      <c r="G506" s="65"/>
    </row>
    <row r="507" spans="2:7" ht="14.25" customHeight="1" x14ac:dyDescent="0.25">
      <c r="B507" s="478"/>
      <c r="C507" s="479"/>
      <c r="E507" s="480"/>
      <c r="G507" s="65"/>
    </row>
    <row r="508" spans="2:7" ht="14.25" customHeight="1" x14ac:dyDescent="0.25">
      <c r="B508" s="478"/>
      <c r="C508" s="479"/>
      <c r="E508" s="480"/>
      <c r="G508" s="65"/>
    </row>
    <row r="509" spans="2:7" ht="14.25" customHeight="1" x14ac:dyDescent="0.25">
      <c r="B509" s="478"/>
      <c r="C509" s="479"/>
      <c r="E509" s="480"/>
      <c r="G509" s="65"/>
    </row>
    <row r="510" spans="2:7" ht="14.25" customHeight="1" x14ac:dyDescent="0.25">
      <c r="B510" s="478"/>
      <c r="C510" s="479"/>
      <c r="E510" s="480"/>
      <c r="G510" s="65"/>
    </row>
    <row r="511" spans="2:7" ht="14.25" customHeight="1" x14ac:dyDescent="0.25">
      <c r="B511" s="478"/>
      <c r="C511" s="479"/>
      <c r="E511" s="480"/>
      <c r="G511" s="65"/>
    </row>
    <row r="512" spans="2:7" ht="14.25" customHeight="1" x14ac:dyDescent="0.25">
      <c r="B512" s="478"/>
      <c r="C512" s="479"/>
      <c r="E512" s="480"/>
      <c r="G512" s="65"/>
    </row>
    <row r="513" spans="2:7" ht="14.25" customHeight="1" x14ac:dyDescent="0.25">
      <c r="B513" s="478"/>
      <c r="C513" s="479"/>
      <c r="E513" s="480"/>
      <c r="G513" s="65"/>
    </row>
    <row r="514" spans="2:7" ht="14.25" customHeight="1" x14ac:dyDescent="0.25">
      <c r="B514" s="478"/>
      <c r="C514" s="479"/>
      <c r="E514" s="480"/>
      <c r="G514" s="65"/>
    </row>
    <row r="515" spans="2:7" ht="14.25" customHeight="1" x14ac:dyDescent="0.25">
      <c r="B515" s="478"/>
      <c r="C515" s="479"/>
      <c r="E515" s="480"/>
      <c r="G515" s="65"/>
    </row>
    <row r="516" spans="2:7" ht="14.25" customHeight="1" x14ac:dyDescent="0.25">
      <c r="B516" s="478"/>
      <c r="C516" s="479"/>
      <c r="E516" s="480"/>
      <c r="G516" s="65"/>
    </row>
    <row r="517" spans="2:7" ht="14.25" customHeight="1" x14ac:dyDescent="0.25">
      <c r="B517" s="478"/>
      <c r="C517" s="479"/>
      <c r="E517" s="480"/>
      <c r="G517" s="65"/>
    </row>
    <row r="518" spans="2:7" ht="14.25" customHeight="1" x14ac:dyDescent="0.25">
      <c r="B518" s="478"/>
      <c r="C518" s="479"/>
      <c r="E518" s="480"/>
      <c r="G518" s="65"/>
    </row>
    <row r="519" spans="2:7" ht="14.25" customHeight="1" x14ac:dyDescent="0.25">
      <c r="B519" s="478"/>
      <c r="C519" s="479"/>
      <c r="E519" s="480"/>
      <c r="G519" s="65"/>
    </row>
    <row r="520" spans="2:7" ht="14.25" customHeight="1" x14ac:dyDescent="0.25">
      <c r="B520" s="478"/>
      <c r="C520" s="479"/>
      <c r="E520" s="480"/>
      <c r="G520" s="65"/>
    </row>
    <row r="521" spans="2:7" ht="14.25" customHeight="1" x14ac:dyDescent="0.25">
      <c r="B521" s="478"/>
      <c r="C521" s="479"/>
      <c r="E521" s="480"/>
      <c r="G521" s="65"/>
    </row>
    <row r="522" spans="2:7" ht="14.25" customHeight="1" x14ac:dyDescent="0.25">
      <c r="B522" s="478"/>
      <c r="C522" s="479"/>
      <c r="E522" s="480"/>
      <c r="G522" s="65"/>
    </row>
    <row r="523" spans="2:7" ht="14.25" customHeight="1" x14ac:dyDescent="0.25">
      <c r="B523" s="478"/>
      <c r="C523" s="479"/>
      <c r="E523" s="480"/>
      <c r="G523" s="65"/>
    </row>
    <row r="524" spans="2:7" ht="14.25" customHeight="1" x14ac:dyDescent="0.25">
      <c r="B524" s="478"/>
      <c r="C524" s="479"/>
      <c r="E524" s="480"/>
      <c r="G524" s="65"/>
    </row>
    <row r="525" spans="2:7" ht="14.25" customHeight="1" x14ac:dyDescent="0.25">
      <c r="B525" s="478"/>
      <c r="C525" s="479"/>
      <c r="E525" s="480"/>
      <c r="G525" s="65"/>
    </row>
    <row r="526" spans="2:7" ht="14.25" customHeight="1" x14ac:dyDescent="0.25">
      <c r="B526" s="478"/>
      <c r="C526" s="479"/>
      <c r="E526" s="480"/>
      <c r="G526" s="65"/>
    </row>
    <row r="527" spans="2:7" ht="14.25" customHeight="1" x14ac:dyDescent="0.25">
      <c r="B527" s="478"/>
      <c r="C527" s="479"/>
      <c r="E527" s="480"/>
      <c r="G527" s="65"/>
    </row>
    <row r="528" spans="2:7" ht="14.25" customHeight="1" x14ac:dyDescent="0.25">
      <c r="B528" s="478"/>
      <c r="C528" s="479"/>
      <c r="E528" s="480"/>
      <c r="G528" s="65"/>
    </row>
    <row r="529" spans="2:7" ht="14.25" customHeight="1" x14ac:dyDescent="0.25">
      <c r="B529" s="478"/>
      <c r="C529" s="479"/>
      <c r="E529" s="480"/>
      <c r="G529" s="65"/>
    </row>
    <row r="530" spans="2:7" ht="14.25" customHeight="1" x14ac:dyDescent="0.25">
      <c r="B530" s="478"/>
      <c r="C530" s="479"/>
      <c r="E530" s="480"/>
      <c r="G530" s="65"/>
    </row>
    <row r="531" spans="2:7" ht="14.25" customHeight="1" x14ac:dyDescent="0.25">
      <c r="B531" s="478"/>
      <c r="C531" s="479"/>
      <c r="E531" s="480"/>
      <c r="G531" s="65"/>
    </row>
    <row r="532" spans="2:7" ht="14.25" customHeight="1" x14ac:dyDescent="0.25">
      <c r="B532" s="478"/>
      <c r="C532" s="479"/>
      <c r="E532" s="480"/>
      <c r="G532" s="65"/>
    </row>
    <row r="533" spans="2:7" ht="14.25" customHeight="1" x14ac:dyDescent="0.25">
      <c r="B533" s="478"/>
      <c r="C533" s="479"/>
      <c r="E533" s="480"/>
      <c r="G533" s="65"/>
    </row>
    <row r="534" spans="2:7" ht="14.25" customHeight="1" x14ac:dyDescent="0.25">
      <c r="B534" s="478"/>
      <c r="C534" s="479"/>
      <c r="E534" s="480"/>
      <c r="G534" s="65"/>
    </row>
    <row r="535" spans="2:7" ht="14.25" customHeight="1" x14ac:dyDescent="0.25">
      <c r="B535" s="478"/>
      <c r="C535" s="479"/>
      <c r="E535" s="480"/>
      <c r="G535" s="65"/>
    </row>
    <row r="536" spans="2:7" ht="14.25" customHeight="1" x14ac:dyDescent="0.25">
      <c r="B536" s="478"/>
      <c r="C536" s="479"/>
      <c r="E536" s="480"/>
      <c r="G536" s="65"/>
    </row>
    <row r="537" spans="2:7" ht="14.25" customHeight="1" x14ac:dyDescent="0.25">
      <c r="B537" s="478"/>
      <c r="C537" s="479"/>
      <c r="E537" s="480"/>
      <c r="G537" s="65"/>
    </row>
    <row r="538" spans="2:7" ht="14.25" customHeight="1" x14ac:dyDescent="0.25">
      <c r="B538" s="478"/>
      <c r="C538" s="479"/>
      <c r="E538" s="480"/>
      <c r="G538" s="65"/>
    </row>
    <row r="539" spans="2:7" ht="14.25" customHeight="1" x14ac:dyDescent="0.25">
      <c r="B539" s="478"/>
      <c r="C539" s="479"/>
      <c r="E539" s="480"/>
      <c r="G539" s="65"/>
    </row>
    <row r="540" spans="2:7" ht="14.25" customHeight="1" x14ac:dyDescent="0.25">
      <c r="B540" s="478"/>
      <c r="C540" s="479"/>
      <c r="E540" s="480"/>
      <c r="G540" s="65"/>
    </row>
    <row r="541" spans="2:7" ht="14.25" customHeight="1" x14ac:dyDescent="0.25">
      <c r="B541" s="478"/>
      <c r="C541" s="479"/>
      <c r="E541" s="480"/>
      <c r="G541" s="65"/>
    </row>
    <row r="542" spans="2:7" ht="14.25" customHeight="1" x14ac:dyDescent="0.25">
      <c r="B542" s="478"/>
      <c r="C542" s="479"/>
      <c r="E542" s="480"/>
      <c r="G542" s="65"/>
    </row>
    <row r="543" spans="2:7" ht="14.25" customHeight="1" x14ac:dyDescent="0.25">
      <c r="B543" s="478"/>
      <c r="C543" s="479"/>
      <c r="E543" s="480"/>
      <c r="G543" s="65"/>
    </row>
    <row r="544" spans="2:7" ht="14.25" customHeight="1" x14ac:dyDescent="0.25">
      <c r="B544" s="478"/>
      <c r="C544" s="479"/>
      <c r="E544" s="480"/>
      <c r="G544" s="65"/>
    </row>
    <row r="545" spans="2:7" ht="14.25" customHeight="1" x14ac:dyDescent="0.25">
      <c r="B545" s="478"/>
      <c r="C545" s="479"/>
      <c r="E545" s="480"/>
      <c r="G545" s="65"/>
    </row>
    <row r="546" spans="2:7" ht="14.25" customHeight="1" x14ac:dyDescent="0.25">
      <c r="B546" s="478"/>
      <c r="C546" s="479"/>
      <c r="E546" s="480"/>
      <c r="G546" s="65"/>
    </row>
    <row r="547" spans="2:7" ht="14.25" customHeight="1" x14ac:dyDescent="0.25">
      <c r="B547" s="478"/>
      <c r="C547" s="479"/>
      <c r="E547" s="480"/>
      <c r="G547" s="65"/>
    </row>
    <row r="548" spans="2:7" ht="14.25" customHeight="1" x14ac:dyDescent="0.25">
      <c r="B548" s="478"/>
      <c r="C548" s="479"/>
      <c r="E548" s="480"/>
      <c r="G548" s="65"/>
    </row>
    <row r="549" spans="2:7" ht="14.25" customHeight="1" x14ac:dyDescent="0.25">
      <c r="B549" s="478"/>
      <c r="C549" s="479"/>
      <c r="E549" s="480"/>
      <c r="G549" s="65"/>
    </row>
    <row r="550" spans="2:7" ht="14.25" customHeight="1" x14ac:dyDescent="0.25">
      <c r="B550" s="478"/>
      <c r="C550" s="479"/>
      <c r="E550" s="480"/>
      <c r="G550" s="65"/>
    </row>
    <row r="551" spans="2:7" ht="14.25" customHeight="1" x14ac:dyDescent="0.25">
      <c r="B551" s="478"/>
      <c r="C551" s="479"/>
      <c r="E551" s="480"/>
      <c r="G551" s="65"/>
    </row>
    <row r="552" spans="2:7" ht="14.25" customHeight="1" x14ac:dyDescent="0.25">
      <c r="B552" s="478"/>
      <c r="C552" s="479"/>
      <c r="E552" s="480"/>
      <c r="G552" s="65"/>
    </row>
    <row r="553" spans="2:7" ht="14.25" customHeight="1" x14ac:dyDescent="0.25">
      <c r="B553" s="478"/>
      <c r="C553" s="479"/>
      <c r="E553" s="480"/>
      <c r="G553" s="65"/>
    </row>
    <row r="554" spans="2:7" ht="14.25" customHeight="1" x14ac:dyDescent="0.25">
      <c r="B554" s="478"/>
      <c r="C554" s="479"/>
      <c r="E554" s="480"/>
      <c r="G554" s="65"/>
    </row>
    <row r="555" spans="2:7" ht="14.25" customHeight="1" x14ac:dyDescent="0.25">
      <c r="B555" s="478"/>
      <c r="C555" s="479"/>
      <c r="E555" s="480"/>
      <c r="G555" s="65"/>
    </row>
    <row r="556" spans="2:7" ht="14.25" customHeight="1" x14ac:dyDescent="0.25">
      <c r="B556" s="478"/>
      <c r="C556" s="479"/>
      <c r="E556" s="480"/>
      <c r="G556" s="65"/>
    </row>
    <row r="557" spans="2:7" ht="14.25" customHeight="1" x14ac:dyDescent="0.25">
      <c r="B557" s="478"/>
      <c r="C557" s="479"/>
      <c r="E557" s="480"/>
      <c r="G557" s="65"/>
    </row>
    <row r="558" spans="2:7" ht="14.25" customHeight="1" x14ac:dyDescent="0.25">
      <c r="B558" s="478"/>
      <c r="C558" s="479"/>
      <c r="E558" s="480"/>
      <c r="G558" s="65"/>
    </row>
    <row r="559" spans="2:7" ht="14.25" customHeight="1" x14ac:dyDescent="0.25">
      <c r="B559" s="478"/>
      <c r="C559" s="479"/>
      <c r="E559" s="480"/>
      <c r="G559" s="65"/>
    </row>
    <row r="560" spans="2:7" ht="14.25" customHeight="1" x14ac:dyDescent="0.25">
      <c r="B560" s="478"/>
      <c r="C560" s="479"/>
      <c r="E560" s="480"/>
      <c r="G560" s="65"/>
    </row>
    <row r="561" spans="2:7" ht="14.25" customHeight="1" x14ac:dyDescent="0.25">
      <c r="B561" s="478"/>
      <c r="C561" s="479"/>
      <c r="E561" s="480"/>
      <c r="G561" s="65"/>
    </row>
    <row r="562" spans="2:7" ht="14.25" customHeight="1" x14ac:dyDescent="0.25">
      <c r="B562" s="478"/>
      <c r="C562" s="479"/>
      <c r="E562" s="480"/>
      <c r="G562" s="65"/>
    </row>
    <row r="563" spans="2:7" ht="14.25" customHeight="1" x14ac:dyDescent="0.25">
      <c r="B563" s="478"/>
      <c r="C563" s="479"/>
      <c r="E563" s="480"/>
      <c r="G563" s="65"/>
    </row>
    <row r="564" spans="2:7" ht="14.25" customHeight="1" x14ac:dyDescent="0.25">
      <c r="B564" s="478"/>
      <c r="C564" s="479"/>
      <c r="E564" s="480"/>
      <c r="G564" s="65"/>
    </row>
    <row r="565" spans="2:7" ht="14.25" customHeight="1" x14ac:dyDescent="0.25">
      <c r="B565" s="478"/>
      <c r="C565" s="479"/>
      <c r="E565" s="480"/>
      <c r="G565" s="65"/>
    </row>
    <row r="566" spans="2:7" ht="14.25" customHeight="1" x14ac:dyDescent="0.25">
      <c r="B566" s="478"/>
      <c r="C566" s="479"/>
      <c r="E566" s="480"/>
      <c r="G566" s="65"/>
    </row>
    <row r="567" spans="2:7" ht="14.25" customHeight="1" x14ac:dyDescent="0.25">
      <c r="B567" s="478"/>
      <c r="C567" s="479"/>
      <c r="E567" s="480"/>
      <c r="G567" s="65"/>
    </row>
    <row r="568" spans="2:7" ht="14.25" customHeight="1" x14ac:dyDescent="0.25">
      <c r="B568" s="478"/>
      <c r="C568" s="479"/>
      <c r="E568" s="480"/>
      <c r="G568" s="65"/>
    </row>
    <row r="569" spans="2:7" ht="14.25" customHeight="1" x14ac:dyDescent="0.25">
      <c r="B569" s="478"/>
      <c r="C569" s="479"/>
      <c r="E569" s="480"/>
      <c r="G569" s="65"/>
    </row>
    <row r="570" spans="2:7" ht="14.25" customHeight="1" x14ac:dyDescent="0.25">
      <c r="B570" s="478"/>
      <c r="C570" s="479"/>
      <c r="E570" s="480"/>
      <c r="G570" s="65"/>
    </row>
    <row r="571" spans="2:7" ht="14.25" customHeight="1" x14ac:dyDescent="0.25">
      <c r="B571" s="478"/>
      <c r="C571" s="479"/>
      <c r="E571" s="480"/>
      <c r="G571" s="65"/>
    </row>
    <row r="572" spans="2:7" ht="14.25" customHeight="1" x14ac:dyDescent="0.25">
      <c r="B572" s="478"/>
      <c r="C572" s="479"/>
      <c r="E572" s="480"/>
      <c r="G572" s="65"/>
    </row>
    <row r="573" spans="2:7" ht="14.25" customHeight="1" x14ac:dyDescent="0.25">
      <c r="B573" s="478"/>
      <c r="C573" s="479"/>
      <c r="E573" s="480"/>
      <c r="G573" s="65"/>
    </row>
    <row r="574" spans="2:7" ht="14.25" customHeight="1" x14ac:dyDescent="0.25">
      <c r="B574" s="478"/>
      <c r="C574" s="479"/>
      <c r="E574" s="480"/>
      <c r="G574" s="65"/>
    </row>
    <row r="575" spans="2:7" ht="14.25" customHeight="1" x14ac:dyDescent="0.25">
      <c r="B575" s="478"/>
      <c r="C575" s="479"/>
      <c r="E575" s="480"/>
      <c r="G575" s="65"/>
    </row>
    <row r="576" spans="2:7" ht="14.25" customHeight="1" x14ac:dyDescent="0.25">
      <c r="B576" s="478"/>
      <c r="C576" s="479"/>
      <c r="E576" s="480"/>
      <c r="G576" s="65"/>
    </row>
    <row r="577" spans="2:7" ht="14.25" customHeight="1" x14ac:dyDescent="0.25">
      <c r="B577" s="478"/>
      <c r="C577" s="479"/>
      <c r="E577" s="480"/>
      <c r="G577" s="65"/>
    </row>
    <row r="578" spans="2:7" ht="14.25" customHeight="1" x14ac:dyDescent="0.25">
      <c r="B578" s="478"/>
      <c r="C578" s="479"/>
      <c r="E578" s="480"/>
      <c r="G578" s="65"/>
    </row>
    <row r="579" spans="2:7" ht="14.25" customHeight="1" x14ac:dyDescent="0.25">
      <c r="B579" s="478"/>
      <c r="C579" s="479"/>
      <c r="E579" s="480"/>
      <c r="G579" s="65"/>
    </row>
    <row r="580" spans="2:7" ht="14.25" customHeight="1" x14ac:dyDescent="0.25">
      <c r="B580" s="478"/>
      <c r="C580" s="479"/>
      <c r="E580" s="480"/>
      <c r="G580" s="65"/>
    </row>
    <row r="581" spans="2:7" ht="14.25" customHeight="1" x14ac:dyDescent="0.25">
      <c r="B581" s="478"/>
      <c r="C581" s="479"/>
      <c r="E581" s="480"/>
      <c r="G581" s="65"/>
    </row>
    <row r="582" spans="2:7" ht="14.25" customHeight="1" x14ac:dyDescent="0.25">
      <c r="B582" s="478"/>
      <c r="C582" s="479"/>
      <c r="E582" s="480"/>
      <c r="G582" s="65"/>
    </row>
    <row r="583" spans="2:7" ht="14.25" customHeight="1" x14ac:dyDescent="0.25">
      <c r="B583" s="478"/>
      <c r="C583" s="479"/>
      <c r="E583" s="480"/>
      <c r="G583" s="65"/>
    </row>
    <row r="584" spans="2:7" ht="14.25" customHeight="1" x14ac:dyDescent="0.25">
      <c r="B584" s="478"/>
      <c r="C584" s="479"/>
      <c r="E584" s="480"/>
      <c r="G584" s="65"/>
    </row>
    <row r="585" spans="2:7" ht="14.25" customHeight="1" x14ac:dyDescent="0.25">
      <c r="B585" s="478"/>
      <c r="C585" s="479"/>
      <c r="E585" s="480"/>
      <c r="G585" s="65"/>
    </row>
    <row r="586" spans="2:7" ht="14.25" customHeight="1" x14ac:dyDescent="0.25">
      <c r="B586" s="478"/>
      <c r="C586" s="479"/>
      <c r="E586" s="480"/>
      <c r="G586" s="65"/>
    </row>
    <row r="587" spans="2:7" ht="14.25" customHeight="1" x14ac:dyDescent="0.25">
      <c r="B587" s="478"/>
      <c r="C587" s="479"/>
      <c r="E587" s="480"/>
      <c r="G587" s="65"/>
    </row>
    <row r="588" spans="2:7" ht="14.25" customHeight="1" x14ac:dyDescent="0.25">
      <c r="B588" s="478"/>
      <c r="C588" s="479"/>
      <c r="E588" s="480"/>
      <c r="G588" s="65"/>
    </row>
    <row r="589" spans="2:7" ht="14.25" customHeight="1" x14ac:dyDescent="0.25">
      <c r="B589" s="478"/>
      <c r="C589" s="479"/>
      <c r="E589" s="480"/>
      <c r="G589" s="65"/>
    </row>
    <row r="590" spans="2:7" ht="14.25" customHeight="1" x14ac:dyDescent="0.25">
      <c r="B590" s="478"/>
      <c r="C590" s="479"/>
      <c r="E590" s="480"/>
      <c r="G590" s="65"/>
    </row>
    <row r="591" spans="2:7" ht="14.25" customHeight="1" x14ac:dyDescent="0.25">
      <c r="B591" s="478"/>
      <c r="C591" s="479"/>
      <c r="E591" s="480"/>
      <c r="G591" s="65"/>
    </row>
    <row r="592" spans="2:7" ht="14.25" customHeight="1" x14ac:dyDescent="0.25">
      <c r="B592" s="478"/>
      <c r="C592" s="479"/>
      <c r="E592" s="480"/>
      <c r="G592" s="65"/>
    </row>
    <row r="593" spans="2:7" ht="14.25" customHeight="1" x14ac:dyDescent="0.25">
      <c r="B593" s="478"/>
      <c r="C593" s="479"/>
      <c r="E593" s="480"/>
      <c r="G593" s="65"/>
    </row>
    <row r="594" spans="2:7" ht="14.25" customHeight="1" x14ac:dyDescent="0.25">
      <c r="B594" s="478"/>
      <c r="C594" s="479"/>
      <c r="E594" s="480"/>
      <c r="G594" s="65"/>
    </row>
    <row r="595" spans="2:7" ht="14.25" customHeight="1" x14ac:dyDescent="0.25">
      <c r="B595" s="478"/>
      <c r="C595" s="479"/>
      <c r="E595" s="480"/>
      <c r="G595" s="65"/>
    </row>
    <row r="596" spans="2:7" ht="14.25" customHeight="1" x14ac:dyDescent="0.25">
      <c r="B596" s="478"/>
      <c r="C596" s="479"/>
      <c r="E596" s="480"/>
      <c r="G596" s="65"/>
    </row>
    <row r="597" spans="2:7" ht="14.25" customHeight="1" x14ac:dyDescent="0.25">
      <c r="B597" s="478"/>
      <c r="C597" s="479"/>
      <c r="E597" s="480"/>
      <c r="G597" s="65"/>
    </row>
    <row r="598" spans="2:7" ht="14.25" customHeight="1" x14ac:dyDescent="0.25">
      <c r="B598" s="478"/>
      <c r="C598" s="479"/>
      <c r="E598" s="480"/>
      <c r="G598" s="65"/>
    </row>
    <row r="599" spans="2:7" ht="14.25" customHeight="1" x14ac:dyDescent="0.25">
      <c r="B599" s="478"/>
      <c r="C599" s="479"/>
      <c r="E599" s="480"/>
      <c r="G599" s="65"/>
    </row>
    <row r="600" spans="2:7" ht="14.25" customHeight="1" x14ac:dyDescent="0.25">
      <c r="B600" s="478"/>
      <c r="C600" s="479"/>
      <c r="E600" s="480"/>
      <c r="G600" s="65"/>
    </row>
    <row r="601" spans="2:7" ht="14.25" customHeight="1" x14ac:dyDescent="0.25">
      <c r="B601" s="478"/>
      <c r="C601" s="479"/>
      <c r="E601" s="480"/>
      <c r="G601" s="65"/>
    </row>
    <row r="602" spans="2:7" ht="14.25" customHeight="1" x14ac:dyDescent="0.25">
      <c r="B602" s="478"/>
      <c r="C602" s="479"/>
      <c r="E602" s="480"/>
      <c r="G602" s="65"/>
    </row>
    <row r="603" spans="2:7" ht="14.25" customHeight="1" x14ac:dyDescent="0.25">
      <c r="B603" s="478"/>
      <c r="C603" s="479"/>
      <c r="E603" s="480"/>
      <c r="G603" s="65"/>
    </row>
    <row r="604" spans="2:7" ht="14.25" customHeight="1" x14ac:dyDescent="0.25">
      <c r="B604" s="478"/>
      <c r="C604" s="479"/>
      <c r="E604" s="480"/>
      <c r="G604" s="65"/>
    </row>
    <row r="605" spans="2:7" ht="14.25" customHeight="1" x14ac:dyDescent="0.25">
      <c r="B605" s="478"/>
      <c r="C605" s="479"/>
      <c r="E605" s="480"/>
      <c r="G605" s="65"/>
    </row>
    <row r="606" spans="2:7" ht="14.25" customHeight="1" x14ac:dyDescent="0.25">
      <c r="B606" s="478"/>
      <c r="C606" s="479"/>
      <c r="E606" s="480"/>
      <c r="G606" s="65"/>
    </row>
    <row r="607" spans="2:7" ht="14.25" customHeight="1" x14ac:dyDescent="0.25">
      <c r="B607" s="478"/>
      <c r="C607" s="479"/>
      <c r="E607" s="480"/>
      <c r="G607" s="65"/>
    </row>
    <row r="608" spans="2:7" ht="14.25" customHeight="1" x14ac:dyDescent="0.25">
      <c r="B608" s="478"/>
      <c r="C608" s="479"/>
      <c r="E608" s="480"/>
      <c r="G608" s="65"/>
    </row>
    <row r="609" spans="2:7" ht="14.25" customHeight="1" x14ac:dyDescent="0.25">
      <c r="B609" s="478"/>
      <c r="C609" s="479"/>
      <c r="E609" s="480"/>
      <c r="G609" s="65"/>
    </row>
    <row r="610" spans="2:7" ht="14.25" customHeight="1" x14ac:dyDescent="0.25">
      <c r="B610" s="478"/>
      <c r="C610" s="479"/>
      <c r="E610" s="480"/>
      <c r="G610" s="65"/>
    </row>
    <row r="611" spans="2:7" ht="14.25" customHeight="1" x14ac:dyDescent="0.25">
      <c r="B611" s="478"/>
      <c r="C611" s="479"/>
      <c r="E611" s="480"/>
      <c r="G611" s="65"/>
    </row>
    <row r="612" spans="2:7" ht="14.25" customHeight="1" x14ac:dyDescent="0.25">
      <c r="B612" s="478"/>
      <c r="C612" s="479"/>
      <c r="E612" s="480"/>
      <c r="G612" s="65"/>
    </row>
    <row r="613" spans="2:7" ht="14.25" customHeight="1" x14ac:dyDescent="0.25">
      <c r="B613" s="478"/>
      <c r="C613" s="479"/>
      <c r="E613" s="480"/>
      <c r="G613" s="65"/>
    </row>
    <row r="614" spans="2:7" ht="14.25" customHeight="1" x14ac:dyDescent="0.25">
      <c r="B614" s="478"/>
      <c r="C614" s="479"/>
      <c r="E614" s="480"/>
      <c r="G614" s="65"/>
    </row>
    <row r="615" spans="2:7" ht="14.25" customHeight="1" x14ac:dyDescent="0.25">
      <c r="B615" s="478"/>
      <c r="C615" s="479"/>
      <c r="E615" s="480"/>
      <c r="G615" s="65"/>
    </row>
    <row r="616" spans="2:7" ht="14.25" customHeight="1" x14ac:dyDescent="0.25">
      <c r="B616" s="478"/>
      <c r="C616" s="479"/>
      <c r="E616" s="480"/>
      <c r="G616" s="65"/>
    </row>
    <row r="617" spans="2:7" ht="14.25" customHeight="1" x14ac:dyDescent="0.25">
      <c r="B617" s="478"/>
      <c r="C617" s="479"/>
      <c r="E617" s="480"/>
      <c r="G617" s="65"/>
    </row>
    <row r="618" spans="2:7" ht="14.25" customHeight="1" x14ac:dyDescent="0.25">
      <c r="B618" s="478"/>
      <c r="C618" s="479"/>
      <c r="E618" s="480"/>
      <c r="G618" s="65"/>
    </row>
    <row r="619" spans="2:7" ht="14.25" customHeight="1" x14ac:dyDescent="0.25">
      <c r="B619" s="478"/>
      <c r="C619" s="479"/>
      <c r="E619" s="480"/>
      <c r="G619" s="65"/>
    </row>
    <row r="620" spans="2:7" ht="14.25" customHeight="1" x14ac:dyDescent="0.25">
      <c r="B620" s="478"/>
      <c r="C620" s="479"/>
      <c r="E620" s="480"/>
      <c r="G620" s="65"/>
    </row>
    <row r="621" spans="2:7" ht="14.25" customHeight="1" x14ac:dyDescent="0.25">
      <c r="B621" s="478"/>
      <c r="C621" s="479"/>
      <c r="E621" s="480"/>
      <c r="G621" s="65"/>
    </row>
    <row r="622" spans="2:7" ht="14.25" customHeight="1" x14ac:dyDescent="0.25">
      <c r="B622" s="478"/>
      <c r="C622" s="479"/>
      <c r="E622" s="480"/>
      <c r="G622" s="65"/>
    </row>
    <row r="623" spans="2:7" ht="14.25" customHeight="1" x14ac:dyDescent="0.25">
      <c r="B623" s="478"/>
      <c r="C623" s="479"/>
      <c r="E623" s="480"/>
      <c r="G623" s="65"/>
    </row>
    <row r="624" spans="2:7" ht="14.25" customHeight="1" x14ac:dyDescent="0.25">
      <c r="B624" s="478"/>
      <c r="C624" s="479"/>
      <c r="E624" s="480"/>
      <c r="G624" s="65"/>
    </row>
    <row r="625" spans="2:7" ht="14.25" customHeight="1" x14ac:dyDescent="0.25">
      <c r="B625" s="478"/>
      <c r="C625" s="479"/>
      <c r="E625" s="480"/>
      <c r="G625" s="65"/>
    </row>
    <row r="626" spans="2:7" ht="14.25" customHeight="1" x14ac:dyDescent="0.25">
      <c r="B626" s="478"/>
      <c r="C626" s="479"/>
      <c r="E626" s="480"/>
      <c r="G626" s="65"/>
    </row>
    <row r="627" spans="2:7" ht="14.25" customHeight="1" x14ac:dyDescent="0.25">
      <c r="B627" s="478"/>
      <c r="C627" s="479"/>
      <c r="E627" s="480"/>
      <c r="G627" s="65"/>
    </row>
    <row r="628" spans="2:7" ht="14.25" customHeight="1" x14ac:dyDescent="0.25">
      <c r="B628" s="478"/>
      <c r="C628" s="479"/>
      <c r="E628" s="480"/>
      <c r="G628" s="65"/>
    </row>
    <row r="629" spans="2:7" ht="14.25" customHeight="1" x14ac:dyDescent="0.25">
      <c r="B629" s="478"/>
      <c r="C629" s="479"/>
      <c r="E629" s="480"/>
      <c r="G629" s="65"/>
    </row>
    <row r="630" spans="2:7" ht="14.25" customHeight="1" x14ac:dyDescent="0.25">
      <c r="B630" s="478"/>
      <c r="C630" s="479"/>
      <c r="E630" s="480"/>
      <c r="G630" s="65"/>
    </row>
    <row r="631" spans="2:7" ht="14.25" customHeight="1" x14ac:dyDescent="0.25">
      <c r="B631" s="478"/>
      <c r="C631" s="479"/>
      <c r="E631" s="480"/>
      <c r="G631" s="65"/>
    </row>
    <row r="632" spans="2:7" ht="14.25" customHeight="1" x14ac:dyDescent="0.25">
      <c r="B632" s="478"/>
      <c r="C632" s="479"/>
      <c r="E632" s="480"/>
      <c r="G632" s="65"/>
    </row>
    <row r="633" spans="2:7" ht="14.25" customHeight="1" x14ac:dyDescent="0.25">
      <c r="B633" s="478"/>
      <c r="C633" s="479"/>
      <c r="E633" s="480"/>
      <c r="G633" s="65"/>
    </row>
    <row r="634" spans="2:7" ht="14.25" customHeight="1" x14ac:dyDescent="0.25">
      <c r="B634" s="478"/>
      <c r="C634" s="479"/>
      <c r="E634" s="480"/>
      <c r="G634" s="65"/>
    </row>
    <row r="635" spans="2:7" ht="14.25" customHeight="1" x14ac:dyDescent="0.25">
      <c r="B635" s="478"/>
      <c r="C635" s="479"/>
      <c r="E635" s="480"/>
      <c r="G635" s="65"/>
    </row>
    <row r="636" spans="2:7" ht="14.25" customHeight="1" x14ac:dyDescent="0.25">
      <c r="B636" s="478"/>
      <c r="C636" s="479"/>
      <c r="E636" s="480"/>
      <c r="G636" s="65"/>
    </row>
    <row r="637" spans="2:7" ht="14.25" customHeight="1" x14ac:dyDescent="0.25">
      <c r="B637" s="478"/>
      <c r="C637" s="479"/>
      <c r="E637" s="480"/>
      <c r="G637" s="65"/>
    </row>
    <row r="638" spans="2:7" ht="14.25" customHeight="1" x14ac:dyDescent="0.25">
      <c r="B638" s="478"/>
      <c r="C638" s="479"/>
      <c r="E638" s="480"/>
      <c r="G638" s="65"/>
    </row>
    <row r="639" spans="2:7" ht="14.25" customHeight="1" x14ac:dyDescent="0.25">
      <c r="B639" s="478"/>
      <c r="C639" s="479"/>
      <c r="E639" s="480"/>
      <c r="G639" s="65"/>
    </row>
    <row r="640" spans="2:7" ht="14.25" customHeight="1" x14ac:dyDescent="0.25">
      <c r="B640" s="478"/>
      <c r="C640" s="479"/>
      <c r="E640" s="480"/>
      <c r="G640" s="65"/>
    </row>
    <row r="641" spans="2:7" ht="14.25" customHeight="1" x14ac:dyDescent="0.25">
      <c r="B641" s="478"/>
      <c r="C641" s="479"/>
      <c r="E641" s="480"/>
      <c r="G641" s="65"/>
    </row>
    <row r="642" spans="2:7" ht="14.25" customHeight="1" x14ac:dyDescent="0.25">
      <c r="B642" s="478"/>
      <c r="C642" s="479"/>
      <c r="E642" s="480"/>
      <c r="G642" s="65"/>
    </row>
    <row r="643" spans="2:7" ht="14.25" customHeight="1" x14ac:dyDescent="0.25">
      <c r="B643" s="478"/>
      <c r="C643" s="479"/>
      <c r="E643" s="480"/>
      <c r="G643" s="65"/>
    </row>
    <row r="644" spans="2:7" ht="14.25" customHeight="1" x14ac:dyDescent="0.25">
      <c r="B644" s="478"/>
      <c r="C644" s="479"/>
      <c r="E644" s="480"/>
      <c r="G644" s="65"/>
    </row>
    <row r="645" spans="2:7" ht="14.25" customHeight="1" x14ac:dyDescent="0.25">
      <c r="B645" s="478"/>
      <c r="C645" s="479"/>
      <c r="E645" s="480"/>
      <c r="G645" s="65"/>
    </row>
    <row r="646" spans="2:7" ht="14.25" customHeight="1" x14ac:dyDescent="0.25">
      <c r="B646" s="478"/>
      <c r="C646" s="479"/>
      <c r="E646" s="480"/>
      <c r="G646" s="65"/>
    </row>
    <row r="647" spans="2:7" ht="14.25" customHeight="1" x14ac:dyDescent="0.25">
      <c r="B647" s="478"/>
      <c r="C647" s="479"/>
      <c r="E647" s="480"/>
      <c r="G647" s="65"/>
    </row>
    <row r="648" spans="2:7" ht="14.25" customHeight="1" x14ac:dyDescent="0.25">
      <c r="B648" s="478"/>
      <c r="C648" s="479"/>
      <c r="E648" s="480"/>
      <c r="G648" s="65"/>
    </row>
    <row r="649" spans="2:7" ht="14.25" customHeight="1" x14ac:dyDescent="0.25">
      <c r="B649" s="478"/>
      <c r="C649" s="479"/>
      <c r="E649" s="480"/>
      <c r="G649" s="65"/>
    </row>
    <row r="650" spans="2:7" ht="14.25" customHeight="1" x14ac:dyDescent="0.25">
      <c r="B650" s="478"/>
      <c r="C650" s="479"/>
      <c r="E650" s="480"/>
      <c r="G650" s="65"/>
    </row>
    <row r="651" spans="2:7" ht="14.25" customHeight="1" x14ac:dyDescent="0.25">
      <c r="B651" s="478"/>
      <c r="C651" s="479"/>
      <c r="E651" s="480"/>
      <c r="G651" s="65"/>
    </row>
    <row r="652" spans="2:7" ht="14.25" customHeight="1" x14ac:dyDescent="0.25">
      <c r="B652" s="478"/>
      <c r="C652" s="479"/>
      <c r="E652" s="480"/>
      <c r="G652" s="65"/>
    </row>
    <row r="653" spans="2:7" ht="14.25" customHeight="1" x14ac:dyDescent="0.25">
      <c r="B653" s="478"/>
      <c r="C653" s="479"/>
      <c r="E653" s="480"/>
      <c r="G653" s="65"/>
    </row>
    <row r="654" spans="2:7" ht="14.25" customHeight="1" x14ac:dyDescent="0.25">
      <c r="B654" s="478"/>
      <c r="C654" s="479"/>
      <c r="E654" s="480"/>
      <c r="G654" s="65"/>
    </row>
    <row r="655" spans="2:7" ht="14.25" customHeight="1" x14ac:dyDescent="0.25">
      <c r="B655" s="478"/>
      <c r="C655" s="479"/>
      <c r="E655" s="480"/>
      <c r="G655" s="65"/>
    </row>
    <row r="656" spans="2:7" ht="14.25" customHeight="1" x14ac:dyDescent="0.25">
      <c r="B656" s="478"/>
      <c r="C656" s="479"/>
      <c r="E656" s="480"/>
      <c r="G656" s="65"/>
    </row>
    <row r="657" spans="2:7" ht="14.25" customHeight="1" x14ac:dyDescent="0.25">
      <c r="B657" s="478"/>
      <c r="C657" s="479"/>
      <c r="E657" s="480"/>
      <c r="G657" s="65"/>
    </row>
    <row r="658" spans="2:7" ht="14.25" customHeight="1" x14ac:dyDescent="0.25">
      <c r="B658" s="478"/>
      <c r="C658" s="479"/>
      <c r="E658" s="480"/>
      <c r="G658" s="65"/>
    </row>
    <row r="659" spans="2:7" ht="14.25" customHeight="1" x14ac:dyDescent="0.25">
      <c r="B659" s="478"/>
      <c r="C659" s="479"/>
      <c r="E659" s="480"/>
      <c r="G659" s="65"/>
    </row>
    <row r="660" spans="2:7" ht="14.25" customHeight="1" x14ac:dyDescent="0.25">
      <c r="B660" s="478"/>
      <c r="C660" s="479"/>
      <c r="E660" s="480"/>
      <c r="G660" s="65"/>
    </row>
    <row r="661" spans="2:7" ht="14.25" customHeight="1" x14ac:dyDescent="0.25">
      <c r="B661" s="478"/>
      <c r="C661" s="479"/>
      <c r="E661" s="480"/>
      <c r="G661" s="65"/>
    </row>
    <row r="662" spans="2:7" ht="14.25" customHeight="1" x14ac:dyDescent="0.25">
      <c r="B662" s="478"/>
      <c r="C662" s="479"/>
      <c r="E662" s="480"/>
      <c r="G662" s="65"/>
    </row>
    <row r="663" spans="2:7" ht="14.25" customHeight="1" x14ac:dyDescent="0.25">
      <c r="B663" s="478"/>
      <c r="C663" s="479"/>
      <c r="E663" s="480"/>
      <c r="G663" s="65"/>
    </row>
    <row r="664" spans="2:7" ht="14.25" customHeight="1" x14ac:dyDescent="0.25">
      <c r="B664" s="478"/>
      <c r="C664" s="479"/>
      <c r="E664" s="480"/>
      <c r="G664" s="65"/>
    </row>
    <row r="665" spans="2:7" ht="14.25" customHeight="1" x14ac:dyDescent="0.25">
      <c r="B665" s="478"/>
      <c r="C665" s="479"/>
      <c r="E665" s="480"/>
      <c r="G665" s="65"/>
    </row>
    <row r="666" spans="2:7" ht="14.25" customHeight="1" x14ac:dyDescent="0.25">
      <c r="B666" s="478"/>
      <c r="C666" s="479"/>
      <c r="E666" s="480"/>
      <c r="G666" s="65"/>
    </row>
    <row r="667" spans="2:7" ht="14.25" customHeight="1" x14ac:dyDescent="0.25">
      <c r="B667" s="478"/>
      <c r="C667" s="479"/>
      <c r="E667" s="480"/>
      <c r="G667" s="65"/>
    </row>
    <row r="668" spans="2:7" ht="14.25" customHeight="1" x14ac:dyDescent="0.25">
      <c r="B668" s="478"/>
      <c r="C668" s="479"/>
      <c r="E668" s="480"/>
      <c r="G668" s="65"/>
    </row>
    <row r="669" spans="2:7" ht="14.25" customHeight="1" x14ac:dyDescent="0.25">
      <c r="B669" s="478"/>
      <c r="C669" s="479"/>
      <c r="E669" s="480"/>
      <c r="G669" s="65"/>
    </row>
    <row r="670" spans="2:7" ht="14.25" customHeight="1" x14ac:dyDescent="0.25">
      <c r="B670" s="478"/>
      <c r="C670" s="479"/>
      <c r="E670" s="480"/>
      <c r="G670" s="65"/>
    </row>
    <row r="671" spans="2:7" ht="14.25" customHeight="1" x14ac:dyDescent="0.25">
      <c r="B671" s="478"/>
      <c r="C671" s="479"/>
      <c r="E671" s="480"/>
      <c r="G671" s="65"/>
    </row>
    <row r="672" spans="2:7" ht="14.25" customHeight="1" x14ac:dyDescent="0.25">
      <c r="B672" s="478"/>
      <c r="C672" s="479"/>
      <c r="E672" s="480"/>
      <c r="G672" s="65"/>
    </row>
    <row r="673" spans="2:7" ht="14.25" customHeight="1" x14ac:dyDescent="0.25">
      <c r="B673" s="478"/>
      <c r="C673" s="479"/>
      <c r="E673" s="480"/>
      <c r="G673" s="65"/>
    </row>
    <row r="674" spans="2:7" ht="14.25" customHeight="1" x14ac:dyDescent="0.25">
      <c r="B674" s="478"/>
      <c r="C674" s="479"/>
      <c r="E674" s="480"/>
      <c r="G674" s="65"/>
    </row>
    <row r="675" spans="2:7" ht="14.25" customHeight="1" x14ac:dyDescent="0.25">
      <c r="B675" s="478"/>
      <c r="C675" s="479"/>
      <c r="E675" s="480"/>
      <c r="G675" s="65"/>
    </row>
    <row r="676" spans="2:7" ht="14.25" customHeight="1" x14ac:dyDescent="0.25">
      <c r="B676" s="478"/>
      <c r="C676" s="479"/>
      <c r="E676" s="480"/>
      <c r="G676" s="65"/>
    </row>
    <row r="677" spans="2:7" ht="14.25" customHeight="1" x14ac:dyDescent="0.25">
      <c r="B677" s="478"/>
      <c r="C677" s="479"/>
      <c r="E677" s="480"/>
      <c r="G677" s="65"/>
    </row>
    <row r="678" spans="2:7" ht="14.25" customHeight="1" x14ac:dyDescent="0.25">
      <c r="B678" s="478"/>
      <c r="C678" s="479"/>
      <c r="E678" s="480"/>
      <c r="G678" s="65"/>
    </row>
    <row r="679" spans="2:7" ht="14.25" customHeight="1" x14ac:dyDescent="0.25">
      <c r="B679" s="478"/>
      <c r="C679" s="479"/>
      <c r="E679" s="480"/>
      <c r="G679" s="65"/>
    </row>
    <row r="680" spans="2:7" ht="14.25" customHeight="1" x14ac:dyDescent="0.25">
      <c r="B680" s="478"/>
      <c r="C680" s="479"/>
      <c r="E680" s="480"/>
      <c r="G680" s="65"/>
    </row>
    <row r="681" spans="2:7" ht="14.25" customHeight="1" x14ac:dyDescent="0.25">
      <c r="B681" s="478"/>
      <c r="C681" s="479"/>
      <c r="E681" s="480"/>
      <c r="G681" s="65"/>
    </row>
    <row r="682" spans="2:7" ht="14.25" customHeight="1" x14ac:dyDescent="0.25">
      <c r="B682" s="478"/>
      <c r="C682" s="479"/>
      <c r="E682" s="480"/>
      <c r="G682" s="65"/>
    </row>
    <row r="683" spans="2:7" ht="14.25" customHeight="1" x14ac:dyDescent="0.25">
      <c r="B683" s="478"/>
      <c r="C683" s="479"/>
      <c r="E683" s="480"/>
      <c r="G683" s="65"/>
    </row>
    <row r="684" spans="2:7" ht="14.25" customHeight="1" x14ac:dyDescent="0.25">
      <c r="B684" s="478"/>
      <c r="C684" s="479"/>
      <c r="E684" s="480"/>
      <c r="G684" s="65"/>
    </row>
    <row r="685" spans="2:7" ht="14.25" customHeight="1" x14ac:dyDescent="0.25">
      <c r="B685" s="478"/>
      <c r="C685" s="479"/>
      <c r="E685" s="480"/>
      <c r="G685" s="65"/>
    </row>
    <row r="686" spans="2:7" ht="14.25" customHeight="1" x14ac:dyDescent="0.25">
      <c r="B686" s="478"/>
      <c r="C686" s="479"/>
      <c r="E686" s="480"/>
      <c r="G686" s="65"/>
    </row>
    <row r="687" spans="2:7" ht="14.25" customHeight="1" x14ac:dyDescent="0.25">
      <c r="B687" s="478"/>
      <c r="C687" s="479"/>
      <c r="E687" s="480"/>
      <c r="G687" s="65"/>
    </row>
    <row r="688" spans="2:7" ht="14.25" customHeight="1" x14ac:dyDescent="0.25">
      <c r="B688" s="478"/>
      <c r="C688" s="479"/>
      <c r="E688" s="480"/>
      <c r="G688" s="65"/>
    </row>
    <row r="689" spans="2:7" ht="14.25" customHeight="1" x14ac:dyDescent="0.25">
      <c r="B689" s="478"/>
      <c r="C689" s="479"/>
      <c r="E689" s="480"/>
      <c r="G689" s="65"/>
    </row>
    <row r="690" spans="2:7" ht="14.25" customHeight="1" x14ac:dyDescent="0.25">
      <c r="B690" s="478"/>
      <c r="C690" s="479"/>
      <c r="E690" s="480"/>
      <c r="G690" s="65"/>
    </row>
    <row r="691" spans="2:7" ht="14.25" customHeight="1" x14ac:dyDescent="0.25">
      <c r="B691" s="478"/>
      <c r="C691" s="479"/>
      <c r="E691" s="480"/>
      <c r="G691" s="65"/>
    </row>
    <row r="692" spans="2:7" ht="14.25" customHeight="1" x14ac:dyDescent="0.25">
      <c r="B692" s="478"/>
      <c r="C692" s="479"/>
      <c r="E692" s="480"/>
      <c r="G692" s="65"/>
    </row>
    <row r="693" spans="2:7" ht="14.25" customHeight="1" x14ac:dyDescent="0.25">
      <c r="B693" s="478"/>
      <c r="C693" s="479"/>
      <c r="E693" s="480"/>
      <c r="G693" s="65"/>
    </row>
    <row r="694" spans="2:7" ht="14.25" customHeight="1" x14ac:dyDescent="0.25">
      <c r="B694" s="478"/>
      <c r="C694" s="479"/>
      <c r="E694" s="480"/>
      <c r="G694" s="65"/>
    </row>
    <row r="695" spans="2:7" ht="14.25" customHeight="1" x14ac:dyDescent="0.25">
      <c r="B695" s="478"/>
      <c r="C695" s="479"/>
      <c r="E695" s="480"/>
      <c r="G695" s="65"/>
    </row>
    <row r="696" spans="2:7" ht="14.25" customHeight="1" x14ac:dyDescent="0.25">
      <c r="B696" s="478"/>
      <c r="C696" s="479"/>
      <c r="E696" s="480"/>
      <c r="G696" s="65"/>
    </row>
    <row r="697" spans="2:7" ht="14.25" customHeight="1" x14ac:dyDescent="0.25">
      <c r="B697" s="478"/>
      <c r="C697" s="479"/>
      <c r="E697" s="480"/>
      <c r="G697" s="65"/>
    </row>
    <row r="698" spans="2:7" ht="14.25" customHeight="1" x14ac:dyDescent="0.25">
      <c r="B698" s="478"/>
      <c r="C698" s="479"/>
      <c r="E698" s="480"/>
      <c r="G698" s="65"/>
    </row>
    <row r="699" spans="2:7" ht="14.25" customHeight="1" x14ac:dyDescent="0.25">
      <c r="B699" s="478"/>
      <c r="C699" s="479"/>
      <c r="E699" s="480"/>
      <c r="G699" s="65"/>
    </row>
    <row r="700" spans="2:7" ht="14.25" customHeight="1" x14ac:dyDescent="0.25">
      <c r="B700" s="478"/>
      <c r="C700" s="479"/>
      <c r="E700" s="480"/>
      <c r="G700" s="65"/>
    </row>
    <row r="701" spans="2:7" ht="14.25" customHeight="1" x14ac:dyDescent="0.25">
      <c r="B701" s="478"/>
      <c r="C701" s="479"/>
      <c r="E701" s="480"/>
      <c r="G701" s="65"/>
    </row>
    <row r="702" spans="2:7" ht="14.25" customHeight="1" x14ac:dyDescent="0.25">
      <c r="B702" s="478"/>
      <c r="C702" s="479"/>
      <c r="E702" s="480"/>
      <c r="G702" s="65"/>
    </row>
    <row r="703" spans="2:7" ht="14.25" customHeight="1" x14ac:dyDescent="0.25">
      <c r="B703" s="478"/>
      <c r="C703" s="479"/>
      <c r="E703" s="480"/>
      <c r="G703" s="65"/>
    </row>
    <row r="704" spans="2:7" ht="14.25" customHeight="1" x14ac:dyDescent="0.25">
      <c r="B704" s="478"/>
      <c r="C704" s="479"/>
      <c r="E704" s="480"/>
      <c r="G704" s="65"/>
    </row>
    <row r="705" spans="2:7" ht="14.25" customHeight="1" x14ac:dyDescent="0.25">
      <c r="B705" s="478"/>
      <c r="C705" s="479"/>
      <c r="E705" s="480"/>
      <c r="G705" s="65"/>
    </row>
    <row r="706" spans="2:7" ht="14.25" customHeight="1" x14ac:dyDescent="0.25">
      <c r="B706" s="478"/>
      <c r="C706" s="479"/>
      <c r="E706" s="480"/>
      <c r="G706" s="65"/>
    </row>
    <row r="707" spans="2:7" ht="14.25" customHeight="1" x14ac:dyDescent="0.25">
      <c r="B707" s="478"/>
      <c r="C707" s="479"/>
      <c r="E707" s="480"/>
      <c r="G707" s="65"/>
    </row>
    <row r="708" spans="2:7" ht="14.25" customHeight="1" x14ac:dyDescent="0.25">
      <c r="B708" s="478"/>
      <c r="C708" s="479"/>
      <c r="E708" s="480"/>
      <c r="G708" s="65"/>
    </row>
    <row r="709" spans="2:7" ht="14.25" customHeight="1" x14ac:dyDescent="0.25">
      <c r="B709" s="478"/>
      <c r="C709" s="479"/>
      <c r="E709" s="480"/>
      <c r="G709" s="65"/>
    </row>
    <row r="710" spans="2:7" ht="14.25" customHeight="1" x14ac:dyDescent="0.25">
      <c r="B710" s="478"/>
      <c r="C710" s="479"/>
      <c r="E710" s="480"/>
      <c r="G710" s="65"/>
    </row>
    <row r="711" spans="2:7" ht="14.25" customHeight="1" x14ac:dyDescent="0.25">
      <c r="B711" s="478"/>
      <c r="C711" s="479"/>
      <c r="E711" s="480"/>
      <c r="G711" s="65"/>
    </row>
    <row r="712" spans="2:7" ht="14.25" customHeight="1" x14ac:dyDescent="0.25">
      <c r="B712" s="478"/>
      <c r="C712" s="479"/>
      <c r="E712" s="480"/>
      <c r="G712" s="65"/>
    </row>
    <row r="713" spans="2:7" ht="14.25" customHeight="1" x14ac:dyDescent="0.25">
      <c r="B713" s="478"/>
      <c r="C713" s="479"/>
      <c r="E713" s="480"/>
      <c r="G713" s="65"/>
    </row>
    <row r="714" spans="2:7" ht="14.25" customHeight="1" x14ac:dyDescent="0.25">
      <c r="B714" s="478"/>
      <c r="C714" s="479"/>
      <c r="E714" s="480"/>
      <c r="G714" s="65"/>
    </row>
    <row r="715" spans="2:7" ht="14.25" customHeight="1" x14ac:dyDescent="0.25">
      <c r="B715" s="478"/>
      <c r="C715" s="479"/>
      <c r="E715" s="480"/>
      <c r="G715" s="65"/>
    </row>
    <row r="716" spans="2:7" ht="14.25" customHeight="1" x14ac:dyDescent="0.25">
      <c r="B716" s="478"/>
      <c r="C716" s="479"/>
      <c r="E716" s="480"/>
      <c r="G716" s="65"/>
    </row>
    <row r="717" spans="2:7" ht="14.25" customHeight="1" x14ac:dyDescent="0.25">
      <c r="B717" s="478"/>
      <c r="C717" s="479"/>
      <c r="E717" s="480"/>
      <c r="G717" s="65"/>
    </row>
    <row r="718" spans="2:7" ht="14.25" customHeight="1" x14ac:dyDescent="0.25">
      <c r="B718" s="478"/>
      <c r="C718" s="479"/>
      <c r="E718" s="480"/>
      <c r="G718" s="65"/>
    </row>
    <row r="719" spans="2:7" ht="14.25" customHeight="1" x14ac:dyDescent="0.25">
      <c r="B719" s="478"/>
      <c r="C719" s="479"/>
      <c r="E719" s="480"/>
      <c r="G719" s="65"/>
    </row>
    <row r="720" spans="2:7" ht="14.25" customHeight="1" x14ac:dyDescent="0.25">
      <c r="B720" s="478"/>
      <c r="C720" s="479"/>
      <c r="E720" s="480"/>
      <c r="G720" s="65"/>
    </row>
    <row r="721" spans="2:7" ht="14.25" customHeight="1" x14ac:dyDescent="0.25">
      <c r="B721" s="478"/>
      <c r="C721" s="479"/>
      <c r="E721" s="480"/>
      <c r="G721" s="65"/>
    </row>
    <row r="722" spans="2:7" ht="14.25" customHeight="1" x14ac:dyDescent="0.25">
      <c r="B722" s="478"/>
      <c r="C722" s="479"/>
      <c r="E722" s="480"/>
      <c r="G722" s="65"/>
    </row>
    <row r="723" spans="2:7" ht="14.25" customHeight="1" x14ac:dyDescent="0.25">
      <c r="B723" s="478"/>
      <c r="C723" s="479"/>
      <c r="E723" s="480"/>
      <c r="G723" s="65"/>
    </row>
    <row r="724" spans="2:7" ht="14.25" customHeight="1" x14ac:dyDescent="0.25">
      <c r="B724" s="478"/>
      <c r="C724" s="479"/>
      <c r="E724" s="480"/>
      <c r="G724" s="65"/>
    </row>
    <row r="725" spans="2:7" ht="14.25" customHeight="1" x14ac:dyDescent="0.25">
      <c r="B725" s="478"/>
      <c r="C725" s="479"/>
      <c r="E725" s="480"/>
      <c r="G725" s="65"/>
    </row>
    <row r="726" spans="2:7" ht="14.25" customHeight="1" x14ac:dyDescent="0.25">
      <c r="B726" s="478"/>
      <c r="C726" s="479"/>
      <c r="E726" s="480"/>
      <c r="G726" s="65"/>
    </row>
    <row r="727" spans="2:7" ht="14.25" customHeight="1" x14ac:dyDescent="0.25">
      <c r="B727" s="478"/>
      <c r="C727" s="479"/>
      <c r="E727" s="480"/>
      <c r="G727" s="65"/>
    </row>
    <row r="728" spans="2:7" ht="14.25" customHeight="1" x14ac:dyDescent="0.25">
      <c r="B728" s="478"/>
      <c r="C728" s="479"/>
      <c r="E728" s="480"/>
      <c r="G728" s="65"/>
    </row>
    <row r="729" spans="2:7" ht="14.25" customHeight="1" x14ac:dyDescent="0.25">
      <c r="B729" s="478"/>
      <c r="C729" s="479"/>
      <c r="E729" s="480"/>
      <c r="G729" s="65"/>
    </row>
    <row r="730" spans="2:7" ht="14.25" customHeight="1" x14ac:dyDescent="0.25">
      <c r="B730" s="478"/>
      <c r="C730" s="479"/>
      <c r="E730" s="480"/>
      <c r="G730" s="65"/>
    </row>
    <row r="731" spans="2:7" ht="14.25" customHeight="1" x14ac:dyDescent="0.25">
      <c r="B731" s="478"/>
      <c r="C731" s="479"/>
      <c r="E731" s="480"/>
      <c r="G731" s="65"/>
    </row>
    <row r="732" spans="2:7" ht="14.25" customHeight="1" x14ac:dyDescent="0.25">
      <c r="B732" s="478"/>
      <c r="C732" s="479"/>
      <c r="E732" s="480"/>
      <c r="G732" s="65"/>
    </row>
    <row r="733" spans="2:7" ht="14.25" customHeight="1" x14ac:dyDescent="0.25">
      <c r="B733" s="478"/>
      <c r="C733" s="479"/>
      <c r="E733" s="480"/>
      <c r="G733" s="65"/>
    </row>
    <row r="734" spans="2:7" ht="14.25" customHeight="1" x14ac:dyDescent="0.25">
      <c r="B734" s="478"/>
      <c r="C734" s="479"/>
      <c r="E734" s="480"/>
      <c r="G734" s="65"/>
    </row>
    <row r="735" spans="2:7" ht="14.25" customHeight="1" x14ac:dyDescent="0.25">
      <c r="B735" s="478"/>
      <c r="C735" s="479"/>
      <c r="E735" s="480"/>
      <c r="G735" s="65"/>
    </row>
    <row r="736" spans="2:7" ht="14.25" customHeight="1" x14ac:dyDescent="0.25">
      <c r="B736" s="478"/>
      <c r="C736" s="479"/>
      <c r="E736" s="480"/>
      <c r="G736" s="65"/>
    </row>
    <row r="737" spans="2:7" ht="14.25" customHeight="1" x14ac:dyDescent="0.25">
      <c r="B737" s="478"/>
      <c r="C737" s="479"/>
      <c r="E737" s="480"/>
      <c r="G737" s="65"/>
    </row>
    <row r="738" spans="2:7" ht="14.25" customHeight="1" x14ac:dyDescent="0.25">
      <c r="B738" s="478"/>
      <c r="C738" s="479"/>
      <c r="E738" s="480"/>
      <c r="G738" s="65"/>
    </row>
    <row r="739" spans="2:7" ht="14.25" customHeight="1" x14ac:dyDescent="0.25">
      <c r="B739" s="478"/>
      <c r="C739" s="479"/>
      <c r="E739" s="480"/>
      <c r="G739" s="65"/>
    </row>
    <row r="740" spans="2:7" ht="14.25" customHeight="1" x14ac:dyDescent="0.25">
      <c r="B740" s="478"/>
      <c r="C740" s="479"/>
      <c r="E740" s="480"/>
      <c r="G740" s="65"/>
    </row>
    <row r="741" spans="2:7" ht="14.25" customHeight="1" x14ac:dyDescent="0.25">
      <c r="B741" s="478"/>
      <c r="C741" s="479"/>
      <c r="E741" s="480"/>
      <c r="G741" s="65"/>
    </row>
    <row r="742" spans="2:7" ht="14.25" customHeight="1" x14ac:dyDescent="0.25">
      <c r="B742" s="478"/>
      <c r="C742" s="479"/>
      <c r="E742" s="480"/>
      <c r="G742" s="65"/>
    </row>
    <row r="743" spans="2:7" ht="14.25" customHeight="1" x14ac:dyDescent="0.25">
      <c r="B743" s="478"/>
      <c r="C743" s="479"/>
      <c r="E743" s="480"/>
      <c r="G743" s="65"/>
    </row>
    <row r="744" spans="2:7" ht="14.25" customHeight="1" x14ac:dyDescent="0.25">
      <c r="B744" s="478"/>
      <c r="C744" s="479"/>
      <c r="E744" s="480"/>
      <c r="G744" s="65"/>
    </row>
    <row r="745" spans="2:7" ht="14.25" customHeight="1" x14ac:dyDescent="0.25">
      <c r="B745" s="478"/>
      <c r="C745" s="479"/>
      <c r="E745" s="480"/>
      <c r="G745" s="65"/>
    </row>
    <row r="746" spans="2:7" ht="14.25" customHeight="1" x14ac:dyDescent="0.25">
      <c r="B746" s="478"/>
      <c r="C746" s="479"/>
      <c r="E746" s="480"/>
      <c r="G746" s="65"/>
    </row>
    <row r="747" spans="2:7" ht="14.25" customHeight="1" x14ac:dyDescent="0.25">
      <c r="B747" s="478"/>
      <c r="C747" s="479"/>
      <c r="E747" s="480"/>
      <c r="G747" s="65"/>
    </row>
    <row r="748" spans="2:7" ht="14.25" customHeight="1" x14ac:dyDescent="0.25">
      <c r="B748" s="478"/>
      <c r="C748" s="479"/>
      <c r="E748" s="480"/>
      <c r="G748" s="65"/>
    </row>
    <row r="749" spans="2:7" ht="14.25" customHeight="1" x14ac:dyDescent="0.25">
      <c r="B749" s="478"/>
      <c r="C749" s="479"/>
      <c r="E749" s="480"/>
      <c r="G749" s="65"/>
    </row>
    <row r="750" spans="2:7" ht="14.25" customHeight="1" x14ac:dyDescent="0.25">
      <c r="B750" s="478"/>
      <c r="C750" s="479"/>
      <c r="E750" s="480"/>
      <c r="G750" s="65"/>
    </row>
    <row r="751" spans="2:7" ht="14.25" customHeight="1" x14ac:dyDescent="0.25">
      <c r="B751" s="478"/>
      <c r="C751" s="479"/>
      <c r="E751" s="480"/>
      <c r="G751" s="65"/>
    </row>
    <row r="752" spans="2:7" ht="14.25" customHeight="1" x14ac:dyDescent="0.25">
      <c r="B752" s="478"/>
      <c r="C752" s="479"/>
      <c r="E752" s="480"/>
      <c r="G752" s="65"/>
    </row>
    <row r="753" spans="2:7" ht="14.25" customHeight="1" x14ac:dyDescent="0.25">
      <c r="B753" s="478"/>
      <c r="C753" s="479"/>
      <c r="E753" s="480"/>
      <c r="G753" s="65"/>
    </row>
    <row r="754" spans="2:7" ht="14.25" customHeight="1" x14ac:dyDescent="0.25">
      <c r="B754" s="478"/>
      <c r="C754" s="479"/>
      <c r="E754" s="480"/>
      <c r="G754" s="65"/>
    </row>
    <row r="755" spans="2:7" ht="14.25" customHeight="1" x14ac:dyDescent="0.25">
      <c r="B755" s="478"/>
      <c r="C755" s="479"/>
      <c r="E755" s="480"/>
      <c r="G755" s="65"/>
    </row>
    <row r="756" spans="2:7" ht="14.25" customHeight="1" x14ac:dyDescent="0.25">
      <c r="B756" s="478"/>
      <c r="C756" s="479"/>
      <c r="E756" s="480"/>
      <c r="G756" s="65"/>
    </row>
    <row r="757" spans="2:7" ht="14.25" customHeight="1" x14ac:dyDescent="0.25">
      <c r="B757" s="478"/>
      <c r="C757" s="479"/>
      <c r="E757" s="480"/>
      <c r="G757" s="65"/>
    </row>
    <row r="758" spans="2:7" ht="14.25" customHeight="1" x14ac:dyDescent="0.25">
      <c r="B758" s="478"/>
      <c r="C758" s="479"/>
      <c r="E758" s="480"/>
      <c r="G758" s="65"/>
    </row>
    <row r="759" spans="2:7" ht="14.25" customHeight="1" x14ac:dyDescent="0.25">
      <c r="B759" s="478"/>
      <c r="C759" s="479"/>
      <c r="E759" s="480"/>
      <c r="G759" s="65"/>
    </row>
    <row r="760" spans="2:7" ht="14.25" customHeight="1" x14ac:dyDescent="0.25">
      <c r="B760" s="478"/>
      <c r="C760" s="479"/>
      <c r="E760" s="480"/>
      <c r="G760" s="65"/>
    </row>
    <row r="761" spans="2:7" ht="14.25" customHeight="1" x14ac:dyDescent="0.25">
      <c r="B761" s="478"/>
      <c r="C761" s="479"/>
      <c r="E761" s="480"/>
      <c r="G761" s="65"/>
    </row>
    <row r="762" spans="2:7" ht="14.25" customHeight="1" x14ac:dyDescent="0.25">
      <c r="B762" s="478"/>
      <c r="C762" s="479"/>
      <c r="E762" s="480"/>
      <c r="G762" s="65"/>
    </row>
    <row r="763" spans="2:7" ht="14.25" customHeight="1" x14ac:dyDescent="0.25">
      <c r="B763" s="478"/>
      <c r="C763" s="479"/>
      <c r="E763" s="480"/>
      <c r="G763" s="65"/>
    </row>
    <row r="764" spans="2:7" ht="14.25" customHeight="1" x14ac:dyDescent="0.25">
      <c r="B764" s="478"/>
      <c r="C764" s="479"/>
      <c r="E764" s="480"/>
      <c r="G764" s="65"/>
    </row>
    <row r="765" spans="2:7" ht="14.25" customHeight="1" x14ac:dyDescent="0.25">
      <c r="B765" s="478"/>
      <c r="C765" s="479"/>
      <c r="E765" s="480"/>
      <c r="G765" s="65"/>
    </row>
    <row r="766" spans="2:7" ht="14.25" customHeight="1" x14ac:dyDescent="0.25">
      <c r="B766" s="478"/>
      <c r="C766" s="479"/>
      <c r="E766" s="480"/>
      <c r="G766" s="65"/>
    </row>
    <row r="767" spans="2:7" ht="14.25" customHeight="1" x14ac:dyDescent="0.25">
      <c r="B767" s="478"/>
      <c r="C767" s="479"/>
      <c r="E767" s="480"/>
      <c r="G767" s="65"/>
    </row>
    <row r="768" spans="2:7" ht="14.25" customHeight="1" x14ac:dyDescent="0.25">
      <c r="B768" s="478"/>
      <c r="C768" s="479"/>
      <c r="E768" s="480"/>
      <c r="G768" s="65"/>
    </row>
    <row r="769" spans="2:7" ht="14.25" customHeight="1" x14ac:dyDescent="0.25">
      <c r="B769" s="478"/>
      <c r="C769" s="479"/>
      <c r="E769" s="480"/>
      <c r="G769" s="65"/>
    </row>
    <row r="770" spans="2:7" ht="14.25" customHeight="1" x14ac:dyDescent="0.25">
      <c r="B770" s="478"/>
      <c r="C770" s="479"/>
      <c r="E770" s="480"/>
      <c r="G770" s="65"/>
    </row>
    <row r="771" spans="2:7" ht="14.25" customHeight="1" x14ac:dyDescent="0.25">
      <c r="B771" s="478"/>
      <c r="C771" s="479"/>
      <c r="E771" s="480"/>
      <c r="G771" s="65"/>
    </row>
    <row r="772" spans="2:7" ht="14.25" customHeight="1" x14ac:dyDescent="0.25">
      <c r="B772" s="478"/>
      <c r="C772" s="479"/>
      <c r="E772" s="480"/>
      <c r="G772" s="65"/>
    </row>
    <row r="773" spans="2:7" ht="14.25" customHeight="1" x14ac:dyDescent="0.25">
      <c r="B773" s="478"/>
      <c r="C773" s="479"/>
      <c r="E773" s="480"/>
      <c r="G773" s="65"/>
    </row>
    <row r="774" spans="2:7" ht="14.25" customHeight="1" x14ac:dyDescent="0.25">
      <c r="B774" s="478"/>
      <c r="C774" s="479"/>
      <c r="E774" s="480"/>
      <c r="G774" s="65"/>
    </row>
    <row r="775" spans="2:7" ht="14.25" customHeight="1" x14ac:dyDescent="0.25">
      <c r="B775" s="478"/>
      <c r="C775" s="479"/>
      <c r="E775" s="480"/>
      <c r="G775" s="65"/>
    </row>
    <row r="776" spans="2:7" ht="14.25" customHeight="1" x14ac:dyDescent="0.25">
      <c r="B776" s="478"/>
      <c r="C776" s="479"/>
      <c r="E776" s="480"/>
      <c r="G776" s="65"/>
    </row>
    <row r="777" spans="2:7" ht="14.25" customHeight="1" x14ac:dyDescent="0.25">
      <c r="B777" s="478"/>
      <c r="C777" s="479"/>
      <c r="E777" s="480"/>
      <c r="G777" s="65"/>
    </row>
    <row r="778" spans="2:7" ht="14.25" customHeight="1" x14ac:dyDescent="0.25">
      <c r="B778" s="478"/>
      <c r="C778" s="479"/>
      <c r="E778" s="480"/>
      <c r="G778" s="65"/>
    </row>
    <row r="779" spans="2:7" ht="14.25" customHeight="1" x14ac:dyDescent="0.25">
      <c r="B779" s="478"/>
      <c r="C779" s="479"/>
      <c r="E779" s="480"/>
      <c r="G779" s="65"/>
    </row>
    <row r="780" spans="2:7" ht="14.25" customHeight="1" x14ac:dyDescent="0.25">
      <c r="B780" s="478"/>
      <c r="C780" s="479"/>
      <c r="E780" s="480"/>
      <c r="G780" s="65"/>
    </row>
    <row r="781" spans="2:7" ht="14.25" customHeight="1" x14ac:dyDescent="0.25">
      <c r="B781" s="478"/>
      <c r="C781" s="479"/>
      <c r="E781" s="480"/>
      <c r="G781" s="65"/>
    </row>
    <row r="782" spans="2:7" ht="14.25" customHeight="1" x14ac:dyDescent="0.25">
      <c r="B782" s="478"/>
      <c r="C782" s="479"/>
      <c r="E782" s="480"/>
      <c r="G782" s="65"/>
    </row>
    <row r="783" spans="2:7" ht="14.25" customHeight="1" x14ac:dyDescent="0.25">
      <c r="B783" s="478"/>
      <c r="C783" s="479"/>
      <c r="E783" s="480"/>
      <c r="G783" s="65"/>
    </row>
    <row r="784" spans="2:7" ht="14.25" customHeight="1" x14ac:dyDescent="0.25">
      <c r="B784" s="478"/>
      <c r="C784" s="479"/>
      <c r="E784" s="480"/>
      <c r="G784" s="65"/>
    </row>
    <row r="785" spans="2:7" ht="14.25" customHeight="1" x14ac:dyDescent="0.25">
      <c r="B785" s="478"/>
      <c r="C785" s="479"/>
      <c r="E785" s="480"/>
      <c r="G785" s="65"/>
    </row>
    <row r="786" spans="2:7" ht="14.25" customHeight="1" x14ac:dyDescent="0.25">
      <c r="B786" s="478"/>
      <c r="C786" s="479"/>
      <c r="E786" s="480"/>
      <c r="G786" s="65"/>
    </row>
    <row r="787" spans="2:7" ht="14.25" customHeight="1" x14ac:dyDescent="0.25">
      <c r="B787" s="478"/>
      <c r="C787" s="479"/>
      <c r="E787" s="480"/>
      <c r="G787" s="65"/>
    </row>
    <row r="788" spans="2:7" ht="14.25" customHeight="1" x14ac:dyDescent="0.25">
      <c r="B788" s="478"/>
      <c r="C788" s="479"/>
      <c r="E788" s="480"/>
      <c r="G788" s="65"/>
    </row>
    <row r="789" spans="2:7" ht="14.25" customHeight="1" x14ac:dyDescent="0.25">
      <c r="B789" s="478"/>
      <c r="C789" s="479"/>
      <c r="E789" s="480"/>
      <c r="G789" s="65"/>
    </row>
    <row r="790" spans="2:7" ht="14.25" customHeight="1" x14ac:dyDescent="0.25">
      <c r="B790" s="478"/>
      <c r="C790" s="479"/>
      <c r="E790" s="480"/>
      <c r="G790" s="65"/>
    </row>
    <row r="791" spans="2:7" ht="14.25" customHeight="1" x14ac:dyDescent="0.25">
      <c r="B791" s="478"/>
      <c r="C791" s="479"/>
      <c r="E791" s="480"/>
      <c r="G791" s="65"/>
    </row>
    <row r="792" spans="2:7" ht="14.25" customHeight="1" x14ac:dyDescent="0.25">
      <c r="B792" s="478"/>
      <c r="C792" s="479"/>
      <c r="E792" s="480"/>
      <c r="G792" s="65"/>
    </row>
    <row r="793" spans="2:7" ht="14.25" customHeight="1" x14ac:dyDescent="0.25">
      <c r="B793" s="478"/>
      <c r="C793" s="479"/>
      <c r="E793" s="480"/>
      <c r="G793" s="65"/>
    </row>
    <row r="794" spans="2:7" ht="14.25" customHeight="1" x14ac:dyDescent="0.25">
      <c r="B794" s="478"/>
      <c r="C794" s="479"/>
      <c r="E794" s="480"/>
      <c r="G794" s="65"/>
    </row>
    <row r="795" spans="2:7" ht="14.25" customHeight="1" x14ac:dyDescent="0.25">
      <c r="B795" s="478"/>
      <c r="C795" s="479"/>
      <c r="E795" s="480"/>
      <c r="G795" s="65"/>
    </row>
    <row r="796" spans="2:7" ht="14.25" customHeight="1" x14ac:dyDescent="0.25">
      <c r="B796" s="478"/>
      <c r="C796" s="479"/>
      <c r="E796" s="480"/>
      <c r="G796" s="65"/>
    </row>
    <row r="797" spans="2:7" ht="14.25" customHeight="1" x14ac:dyDescent="0.25">
      <c r="B797" s="478"/>
      <c r="C797" s="479"/>
      <c r="E797" s="480"/>
      <c r="G797" s="65"/>
    </row>
    <row r="798" spans="2:7" ht="14.25" customHeight="1" x14ac:dyDescent="0.25">
      <c r="B798" s="478"/>
      <c r="C798" s="479"/>
      <c r="E798" s="480"/>
      <c r="G798" s="65"/>
    </row>
    <row r="799" spans="2:7" ht="14.25" customHeight="1" x14ac:dyDescent="0.25">
      <c r="B799" s="478"/>
      <c r="C799" s="479"/>
      <c r="E799" s="480"/>
      <c r="G799" s="65"/>
    </row>
    <row r="800" spans="2:7" ht="14.25" customHeight="1" x14ac:dyDescent="0.25">
      <c r="B800" s="478"/>
      <c r="C800" s="479"/>
      <c r="E800" s="480"/>
      <c r="G800" s="65"/>
    </row>
    <row r="801" spans="2:7" ht="14.25" customHeight="1" x14ac:dyDescent="0.25">
      <c r="B801" s="478"/>
      <c r="C801" s="479"/>
      <c r="E801" s="480"/>
      <c r="G801" s="65"/>
    </row>
    <row r="802" spans="2:7" ht="14.25" customHeight="1" x14ac:dyDescent="0.25">
      <c r="B802" s="478"/>
      <c r="C802" s="479"/>
      <c r="E802" s="480"/>
      <c r="G802" s="65"/>
    </row>
    <row r="803" spans="2:7" ht="14.25" customHeight="1" x14ac:dyDescent="0.25">
      <c r="B803" s="478"/>
      <c r="C803" s="479"/>
      <c r="E803" s="480"/>
      <c r="G803" s="65"/>
    </row>
    <row r="804" spans="2:7" ht="14.25" customHeight="1" x14ac:dyDescent="0.25">
      <c r="B804" s="478"/>
      <c r="C804" s="479"/>
      <c r="E804" s="480"/>
      <c r="G804" s="65"/>
    </row>
    <row r="805" spans="2:7" ht="14.25" customHeight="1" x14ac:dyDescent="0.25">
      <c r="B805" s="478"/>
      <c r="C805" s="479"/>
      <c r="E805" s="480"/>
      <c r="G805" s="65"/>
    </row>
    <row r="806" spans="2:7" ht="14.25" customHeight="1" x14ac:dyDescent="0.25">
      <c r="B806" s="478"/>
      <c r="C806" s="479"/>
      <c r="E806" s="480"/>
      <c r="G806" s="65"/>
    </row>
    <row r="807" spans="2:7" ht="14.25" customHeight="1" x14ac:dyDescent="0.25">
      <c r="B807" s="478"/>
      <c r="C807" s="479"/>
      <c r="E807" s="480"/>
      <c r="G807" s="65"/>
    </row>
    <row r="808" spans="2:7" ht="14.25" customHeight="1" x14ac:dyDescent="0.25">
      <c r="B808" s="478"/>
      <c r="C808" s="479"/>
      <c r="E808" s="480"/>
      <c r="G808" s="65"/>
    </row>
    <row r="809" spans="2:7" ht="14.25" customHeight="1" x14ac:dyDescent="0.25">
      <c r="B809" s="478"/>
      <c r="C809" s="479"/>
      <c r="E809" s="480"/>
      <c r="G809" s="65"/>
    </row>
    <row r="810" spans="2:7" ht="14.25" customHeight="1" x14ac:dyDescent="0.25">
      <c r="B810" s="478"/>
      <c r="C810" s="479"/>
      <c r="E810" s="480"/>
      <c r="G810" s="65"/>
    </row>
    <row r="811" spans="2:7" ht="14.25" customHeight="1" x14ac:dyDescent="0.25">
      <c r="B811" s="478"/>
      <c r="C811" s="479"/>
      <c r="E811" s="480"/>
      <c r="G811" s="65"/>
    </row>
    <row r="812" spans="2:7" ht="14.25" customHeight="1" x14ac:dyDescent="0.25">
      <c r="B812" s="478"/>
      <c r="C812" s="479"/>
      <c r="E812" s="480"/>
      <c r="G812" s="65"/>
    </row>
    <row r="813" spans="2:7" ht="14.25" customHeight="1" x14ac:dyDescent="0.25">
      <c r="B813" s="478"/>
      <c r="C813" s="479"/>
      <c r="E813" s="480"/>
      <c r="G813" s="65"/>
    </row>
    <row r="814" spans="2:7" ht="14.25" customHeight="1" x14ac:dyDescent="0.25">
      <c r="B814" s="478"/>
      <c r="C814" s="479"/>
      <c r="E814" s="480"/>
      <c r="G814" s="65"/>
    </row>
    <row r="815" spans="2:7" ht="14.25" customHeight="1" x14ac:dyDescent="0.25">
      <c r="B815" s="478"/>
      <c r="C815" s="479"/>
      <c r="E815" s="480"/>
      <c r="G815" s="65"/>
    </row>
    <row r="816" spans="2:7" ht="14.25" customHeight="1" x14ac:dyDescent="0.25">
      <c r="B816" s="478"/>
      <c r="C816" s="479"/>
      <c r="E816" s="480"/>
      <c r="G816" s="65"/>
    </row>
    <row r="817" spans="2:7" ht="14.25" customHeight="1" x14ac:dyDescent="0.25">
      <c r="B817" s="478"/>
      <c r="C817" s="479"/>
      <c r="E817" s="480"/>
      <c r="G817" s="65"/>
    </row>
    <row r="818" spans="2:7" ht="14.25" customHeight="1" x14ac:dyDescent="0.25">
      <c r="B818" s="478"/>
      <c r="C818" s="479"/>
      <c r="E818" s="480"/>
      <c r="G818" s="65"/>
    </row>
    <row r="819" spans="2:7" ht="14.25" customHeight="1" x14ac:dyDescent="0.25">
      <c r="B819" s="478"/>
      <c r="C819" s="479"/>
      <c r="E819" s="480"/>
      <c r="G819" s="65"/>
    </row>
    <row r="820" spans="2:7" ht="14.25" customHeight="1" x14ac:dyDescent="0.25">
      <c r="B820" s="478"/>
      <c r="C820" s="479"/>
      <c r="E820" s="480"/>
      <c r="G820" s="65"/>
    </row>
    <row r="821" spans="2:7" ht="14.25" customHeight="1" x14ac:dyDescent="0.25">
      <c r="B821" s="478"/>
      <c r="C821" s="479"/>
      <c r="E821" s="480"/>
      <c r="G821" s="65"/>
    </row>
    <row r="822" spans="2:7" ht="14.25" customHeight="1" x14ac:dyDescent="0.25">
      <c r="B822" s="478"/>
      <c r="C822" s="479"/>
      <c r="E822" s="480"/>
      <c r="G822" s="65"/>
    </row>
    <row r="823" spans="2:7" ht="14.25" customHeight="1" x14ac:dyDescent="0.25">
      <c r="B823" s="478"/>
      <c r="C823" s="479"/>
      <c r="E823" s="480"/>
      <c r="G823" s="65"/>
    </row>
    <row r="824" spans="2:7" ht="14.25" customHeight="1" x14ac:dyDescent="0.25">
      <c r="B824" s="478"/>
      <c r="C824" s="479"/>
      <c r="E824" s="480"/>
      <c r="G824" s="65"/>
    </row>
    <row r="825" spans="2:7" ht="14.25" customHeight="1" x14ac:dyDescent="0.25">
      <c r="B825" s="478"/>
      <c r="C825" s="479"/>
      <c r="E825" s="480"/>
      <c r="G825" s="65"/>
    </row>
    <row r="826" spans="2:7" ht="14.25" customHeight="1" x14ac:dyDescent="0.25">
      <c r="B826" s="478"/>
      <c r="C826" s="479"/>
      <c r="E826" s="480"/>
      <c r="G826" s="65"/>
    </row>
    <row r="827" spans="2:7" ht="14.25" customHeight="1" x14ac:dyDescent="0.25">
      <c r="B827" s="478"/>
      <c r="C827" s="479"/>
      <c r="E827" s="480"/>
      <c r="G827" s="65"/>
    </row>
    <row r="828" spans="2:7" ht="14.25" customHeight="1" x14ac:dyDescent="0.25">
      <c r="B828" s="478"/>
      <c r="C828" s="479"/>
      <c r="E828" s="480"/>
      <c r="G828" s="65"/>
    </row>
    <row r="829" spans="2:7" ht="14.25" customHeight="1" x14ac:dyDescent="0.25">
      <c r="B829" s="478"/>
      <c r="C829" s="479"/>
      <c r="E829" s="480"/>
      <c r="G829" s="65"/>
    </row>
    <row r="830" spans="2:7" ht="14.25" customHeight="1" x14ac:dyDescent="0.25">
      <c r="B830" s="478"/>
      <c r="C830" s="479"/>
      <c r="E830" s="480"/>
      <c r="G830" s="65"/>
    </row>
    <row r="831" spans="2:7" ht="14.25" customHeight="1" x14ac:dyDescent="0.25">
      <c r="B831" s="478"/>
      <c r="C831" s="479"/>
      <c r="E831" s="480"/>
      <c r="G831" s="65"/>
    </row>
    <row r="832" spans="2:7" ht="14.25" customHeight="1" x14ac:dyDescent="0.25">
      <c r="B832" s="478"/>
      <c r="C832" s="479"/>
      <c r="E832" s="480"/>
      <c r="G832" s="65"/>
    </row>
    <row r="833" spans="2:7" ht="14.25" customHeight="1" x14ac:dyDescent="0.25">
      <c r="B833" s="478"/>
      <c r="C833" s="479"/>
      <c r="E833" s="480"/>
      <c r="G833" s="65"/>
    </row>
    <row r="834" spans="2:7" ht="14.25" customHeight="1" x14ac:dyDescent="0.25">
      <c r="B834" s="478"/>
      <c r="C834" s="479"/>
      <c r="E834" s="480"/>
      <c r="G834" s="65"/>
    </row>
    <row r="835" spans="2:7" ht="14.25" customHeight="1" x14ac:dyDescent="0.25">
      <c r="B835" s="478"/>
      <c r="C835" s="479"/>
      <c r="E835" s="480"/>
      <c r="G835" s="65"/>
    </row>
    <row r="836" spans="2:7" ht="14.25" customHeight="1" x14ac:dyDescent="0.25">
      <c r="B836" s="478"/>
      <c r="C836" s="479"/>
      <c r="E836" s="480"/>
      <c r="G836" s="65"/>
    </row>
    <row r="837" spans="2:7" ht="14.25" customHeight="1" x14ac:dyDescent="0.25">
      <c r="B837" s="478"/>
      <c r="C837" s="479"/>
      <c r="E837" s="480"/>
      <c r="G837" s="65"/>
    </row>
    <row r="838" spans="2:7" ht="14.25" customHeight="1" x14ac:dyDescent="0.25">
      <c r="B838" s="478"/>
      <c r="C838" s="479"/>
      <c r="E838" s="480"/>
      <c r="G838" s="65"/>
    </row>
    <row r="839" spans="2:7" ht="14.25" customHeight="1" x14ac:dyDescent="0.25">
      <c r="B839" s="478"/>
      <c r="C839" s="479"/>
      <c r="E839" s="480"/>
      <c r="G839" s="65"/>
    </row>
    <row r="840" spans="2:7" ht="14.25" customHeight="1" x14ac:dyDescent="0.25">
      <c r="B840" s="478"/>
      <c r="C840" s="479"/>
      <c r="E840" s="480"/>
      <c r="G840" s="65"/>
    </row>
    <row r="841" spans="2:7" ht="14.25" customHeight="1" x14ac:dyDescent="0.25">
      <c r="B841" s="478"/>
      <c r="C841" s="479"/>
      <c r="E841" s="480"/>
      <c r="G841" s="65"/>
    </row>
    <row r="842" spans="2:7" ht="14.25" customHeight="1" x14ac:dyDescent="0.25">
      <c r="B842" s="478"/>
      <c r="C842" s="479"/>
      <c r="E842" s="480"/>
      <c r="G842" s="65"/>
    </row>
    <row r="843" spans="2:7" ht="14.25" customHeight="1" x14ac:dyDescent="0.25">
      <c r="B843" s="478"/>
      <c r="C843" s="479"/>
      <c r="E843" s="480"/>
      <c r="G843" s="65"/>
    </row>
    <row r="844" spans="2:7" ht="14.25" customHeight="1" x14ac:dyDescent="0.25">
      <c r="B844" s="478"/>
      <c r="C844" s="479"/>
      <c r="E844" s="480"/>
      <c r="G844" s="65"/>
    </row>
    <row r="845" spans="2:7" ht="14.25" customHeight="1" x14ac:dyDescent="0.25">
      <c r="B845" s="478"/>
      <c r="C845" s="479"/>
      <c r="E845" s="480"/>
      <c r="G845" s="65"/>
    </row>
    <row r="846" spans="2:7" ht="14.25" customHeight="1" x14ac:dyDescent="0.25">
      <c r="B846" s="478"/>
      <c r="C846" s="479"/>
      <c r="E846" s="480"/>
      <c r="G846" s="65"/>
    </row>
    <row r="847" spans="2:7" ht="14.25" customHeight="1" x14ac:dyDescent="0.25">
      <c r="B847" s="478"/>
      <c r="C847" s="479"/>
      <c r="E847" s="480"/>
      <c r="G847" s="65"/>
    </row>
    <row r="848" spans="2:7" ht="14.25" customHeight="1" x14ac:dyDescent="0.25">
      <c r="B848" s="478"/>
      <c r="C848" s="479"/>
      <c r="E848" s="480"/>
      <c r="G848" s="65"/>
    </row>
    <row r="849" spans="2:7" ht="14.25" customHeight="1" x14ac:dyDescent="0.25">
      <c r="B849" s="478"/>
      <c r="C849" s="479"/>
      <c r="E849" s="480"/>
      <c r="G849" s="65"/>
    </row>
    <row r="850" spans="2:7" ht="14.25" customHeight="1" x14ac:dyDescent="0.25">
      <c r="B850" s="478"/>
      <c r="C850" s="479"/>
      <c r="E850" s="480"/>
      <c r="G850" s="65"/>
    </row>
    <row r="851" spans="2:7" ht="14.25" customHeight="1" x14ac:dyDescent="0.25">
      <c r="B851" s="478"/>
      <c r="C851" s="479"/>
      <c r="E851" s="480"/>
      <c r="G851" s="65"/>
    </row>
    <row r="852" spans="2:7" ht="14.25" customHeight="1" x14ac:dyDescent="0.25">
      <c r="B852" s="478"/>
      <c r="C852" s="479"/>
      <c r="E852" s="480"/>
      <c r="G852" s="65"/>
    </row>
    <row r="853" spans="2:7" ht="14.25" customHeight="1" x14ac:dyDescent="0.25">
      <c r="B853" s="478"/>
      <c r="C853" s="479"/>
      <c r="E853" s="480"/>
      <c r="G853" s="65"/>
    </row>
    <row r="854" spans="2:7" ht="14.25" customHeight="1" x14ac:dyDescent="0.25">
      <c r="B854" s="478"/>
      <c r="C854" s="479"/>
      <c r="E854" s="480"/>
      <c r="G854" s="65"/>
    </row>
    <row r="855" spans="2:7" ht="14.25" customHeight="1" x14ac:dyDescent="0.25">
      <c r="B855" s="478"/>
      <c r="C855" s="479"/>
      <c r="E855" s="480"/>
      <c r="G855" s="65"/>
    </row>
    <row r="856" spans="2:7" ht="14.25" customHeight="1" x14ac:dyDescent="0.25">
      <c r="B856" s="478"/>
      <c r="C856" s="479"/>
      <c r="E856" s="480"/>
      <c r="G856" s="65"/>
    </row>
    <row r="857" spans="2:7" ht="14.25" customHeight="1" x14ac:dyDescent="0.25">
      <c r="B857" s="478"/>
      <c r="C857" s="479"/>
      <c r="E857" s="480"/>
      <c r="G857" s="65"/>
    </row>
    <row r="858" spans="2:7" ht="14.25" customHeight="1" x14ac:dyDescent="0.25">
      <c r="B858" s="478"/>
      <c r="C858" s="479"/>
      <c r="E858" s="480"/>
      <c r="G858" s="65"/>
    </row>
    <row r="859" spans="2:7" ht="14.25" customHeight="1" x14ac:dyDescent="0.25">
      <c r="B859" s="478"/>
      <c r="C859" s="479"/>
      <c r="E859" s="480"/>
      <c r="G859" s="65"/>
    </row>
    <row r="860" spans="2:7" ht="14.25" customHeight="1" x14ac:dyDescent="0.25">
      <c r="B860" s="478"/>
      <c r="C860" s="479"/>
      <c r="E860" s="480"/>
      <c r="G860" s="65"/>
    </row>
    <row r="861" spans="2:7" ht="14.25" customHeight="1" x14ac:dyDescent="0.25">
      <c r="B861" s="478"/>
      <c r="C861" s="479"/>
      <c r="E861" s="480"/>
      <c r="G861" s="65"/>
    </row>
    <row r="862" spans="2:7" ht="14.25" customHeight="1" x14ac:dyDescent="0.25">
      <c r="B862" s="478"/>
      <c r="C862" s="479"/>
      <c r="E862" s="480"/>
      <c r="G862" s="65"/>
    </row>
    <row r="863" spans="2:7" ht="14.25" customHeight="1" x14ac:dyDescent="0.25">
      <c r="B863" s="478"/>
      <c r="C863" s="479"/>
      <c r="E863" s="480"/>
      <c r="G863" s="65"/>
    </row>
    <row r="864" spans="2:7" ht="14.25" customHeight="1" x14ac:dyDescent="0.25">
      <c r="B864" s="478"/>
      <c r="C864" s="479"/>
      <c r="E864" s="480"/>
      <c r="G864" s="65"/>
    </row>
    <row r="865" spans="2:7" ht="14.25" customHeight="1" x14ac:dyDescent="0.25">
      <c r="B865" s="478"/>
      <c r="C865" s="479"/>
      <c r="E865" s="480"/>
      <c r="G865" s="65"/>
    </row>
    <row r="866" spans="2:7" ht="14.25" customHeight="1" x14ac:dyDescent="0.25">
      <c r="B866" s="478"/>
      <c r="C866" s="479"/>
      <c r="E866" s="480"/>
      <c r="G866" s="65"/>
    </row>
    <row r="867" spans="2:7" ht="14.25" customHeight="1" x14ac:dyDescent="0.25">
      <c r="B867" s="478"/>
      <c r="C867" s="479"/>
      <c r="E867" s="480"/>
      <c r="G867" s="65"/>
    </row>
    <row r="868" spans="2:7" ht="14.25" customHeight="1" x14ac:dyDescent="0.25">
      <c r="B868" s="478"/>
      <c r="C868" s="479"/>
      <c r="E868" s="480"/>
      <c r="G868" s="65"/>
    </row>
    <row r="869" spans="2:7" ht="14.25" customHeight="1" x14ac:dyDescent="0.25">
      <c r="B869" s="478"/>
      <c r="C869" s="479"/>
      <c r="E869" s="480"/>
      <c r="G869" s="65"/>
    </row>
    <row r="870" spans="2:7" ht="14.25" customHeight="1" x14ac:dyDescent="0.25">
      <c r="B870" s="478"/>
      <c r="C870" s="479"/>
      <c r="E870" s="480"/>
      <c r="G870" s="65"/>
    </row>
    <row r="871" spans="2:7" ht="14.25" customHeight="1" x14ac:dyDescent="0.25">
      <c r="B871" s="478"/>
      <c r="C871" s="479"/>
      <c r="E871" s="480"/>
      <c r="G871" s="65"/>
    </row>
    <row r="872" spans="2:7" ht="14.25" customHeight="1" x14ac:dyDescent="0.25">
      <c r="B872" s="478"/>
      <c r="C872" s="479"/>
      <c r="E872" s="480"/>
      <c r="G872" s="65"/>
    </row>
    <row r="873" spans="2:7" ht="14.25" customHeight="1" x14ac:dyDescent="0.25">
      <c r="B873" s="478"/>
      <c r="C873" s="479"/>
      <c r="E873" s="480"/>
      <c r="G873" s="65"/>
    </row>
    <row r="874" spans="2:7" ht="14.25" customHeight="1" x14ac:dyDescent="0.25">
      <c r="B874" s="478"/>
      <c r="C874" s="479"/>
      <c r="E874" s="480"/>
      <c r="G874" s="65"/>
    </row>
    <row r="875" spans="2:7" ht="14.25" customHeight="1" x14ac:dyDescent="0.25">
      <c r="B875" s="478"/>
      <c r="C875" s="479"/>
      <c r="E875" s="480"/>
      <c r="G875" s="65"/>
    </row>
    <row r="876" spans="2:7" ht="14.25" customHeight="1" x14ac:dyDescent="0.25">
      <c r="B876" s="478"/>
      <c r="C876" s="479"/>
      <c r="E876" s="480"/>
      <c r="G876" s="65"/>
    </row>
    <row r="877" spans="2:7" ht="14.25" customHeight="1" x14ac:dyDescent="0.25">
      <c r="B877" s="478"/>
      <c r="C877" s="479"/>
      <c r="E877" s="480"/>
      <c r="G877" s="65"/>
    </row>
    <row r="878" spans="2:7" ht="14.25" customHeight="1" x14ac:dyDescent="0.25">
      <c r="B878" s="478"/>
      <c r="C878" s="479"/>
      <c r="E878" s="480"/>
      <c r="G878" s="65"/>
    </row>
    <row r="879" spans="2:7" ht="14.25" customHeight="1" x14ac:dyDescent="0.25">
      <c r="B879" s="478"/>
      <c r="C879" s="479"/>
      <c r="E879" s="480"/>
      <c r="G879" s="65"/>
    </row>
    <row r="880" spans="2:7" ht="14.25" customHeight="1" x14ac:dyDescent="0.25">
      <c r="B880" s="478"/>
      <c r="C880" s="479"/>
      <c r="E880" s="480"/>
      <c r="G880" s="65"/>
    </row>
    <row r="881" spans="2:7" ht="14.25" customHeight="1" x14ac:dyDescent="0.25">
      <c r="B881" s="478"/>
      <c r="C881" s="479"/>
      <c r="E881" s="480"/>
      <c r="G881" s="65"/>
    </row>
    <row r="882" spans="2:7" ht="14.25" customHeight="1" x14ac:dyDescent="0.25">
      <c r="B882" s="478"/>
      <c r="C882" s="479"/>
      <c r="E882" s="480"/>
      <c r="G882" s="65"/>
    </row>
    <row r="883" spans="2:7" ht="14.25" customHeight="1" x14ac:dyDescent="0.25">
      <c r="B883" s="478"/>
      <c r="C883" s="479"/>
      <c r="E883" s="480"/>
      <c r="G883" s="65"/>
    </row>
    <row r="884" spans="2:7" ht="14.25" customHeight="1" x14ac:dyDescent="0.25">
      <c r="B884" s="478"/>
      <c r="C884" s="479"/>
      <c r="E884" s="480"/>
      <c r="G884" s="65"/>
    </row>
    <row r="885" spans="2:7" ht="14.25" customHeight="1" x14ac:dyDescent="0.25">
      <c r="B885" s="478"/>
      <c r="C885" s="479"/>
      <c r="E885" s="480"/>
      <c r="G885" s="65"/>
    </row>
    <row r="886" spans="2:7" ht="14.25" customHeight="1" x14ac:dyDescent="0.25">
      <c r="B886" s="478"/>
      <c r="C886" s="479"/>
      <c r="E886" s="480"/>
      <c r="G886" s="65"/>
    </row>
    <row r="887" spans="2:7" ht="14.25" customHeight="1" x14ac:dyDescent="0.25">
      <c r="B887" s="478"/>
      <c r="C887" s="479"/>
      <c r="E887" s="480"/>
      <c r="G887" s="65"/>
    </row>
    <row r="888" spans="2:7" ht="14.25" customHeight="1" x14ac:dyDescent="0.25">
      <c r="B888" s="478"/>
      <c r="C888" s="479"/>
      <c r="E888" s="480"/>
      <c r="G888" s="65"/>
    </row>
    <row r="889" spans="2:7" ht="14.25" customHeight="1" x14ac:dyDescent="0.25">
      <c r="B889" s="478"/>
      <c r="C889" s="479"/>
      <c r="E889" s="480"/>
      <c r="G889" s="65"/>
    </row>
    <row r="890" spans="2:7" ht="14.25" customHeight="1" x14ac:dyDescent="0.25">
      <c r="B890" s="478"/>
      <c r="C890" s="479"/>
      <c r="E890" s="480"/>
      <c r="G890" s="65"/>
    </row>
    <row r="891" spans="2:7" ht="14.25" customHeight="1" x14ac:dyDescent="0.25">
      <c r="B891" s="478"/>
      <c r="C891" s="479"/>
      <c r="E891" s="480"/>
      <c r="G891" s="65"/>
    </row>
    <row r="892" spans="2:7" ht="14.25" customHeight="1" x14ac:dyDescent="0.25">
      <c r="B892" s="478"/>
      <c r="C892" s="479"/>
      <c r="E892" s="480"/>
      <c r="G892" s="65"/>
    </row>
    <row r="893" spans="2:7" ht="14.25" customHeight="1" x14ac:dyDescent="0.25">
      <c r="B893" s="478"/>
      <c r="C893" s="479"/>
      <c r="E893" s="480"/>
      <c r="G893" s="65"/>
    </row>
    <row r="894" spans="2:7" ht="14.25" customHeight="1" x14ac:dyDescent="0.25">
      <c r="B894" s="478"/>
      <c r="C894" s="479"/>
      <c r="E894" s="480"/>
      <c r="G894" s="65"/>
    </row>
    <row r="895" spans="2:7" ht="14.25" customHeight="1" x14ac:dyDescent="0.25">
      <c r="B895" s="478"/>
      <c r="C895" s="479"/>
      <c r="E895" s="480"/>
      <c r="G895" s="65"/>
    </row>
    <row r="896" spans="2:7" ht="14.25" customHeight="1" x14ac:dyDescent="0.25">
      <c r="B896" s="478"/>
      <c r="C896" s="479"/>
      <c r="E896" s="480"/>
      <c r="G896" s="65"/>
    </row>
    <row r="897" spans="2:7" ht="14.25" customHeight="1" x14ac:dyDescent="0.25">
      <c r="B897" s="478"/>
      <c r="C897" s="479"/>
      <c r="E897" s="480"/>
      <c r="G897" s="65"/>
    </row>
    <row r="898" spans="2:7" ht="14.25" customHeight="1" x14ac:dyDescent="0.25">
      <c r="B898" s="478"/>
      <c r="C898" s="479"/>
      <c r="E898" s="480"/>
      <c r="G898" s="65"/>
    </row>
    <row r="899" spans="2:7" ht="14.25" customHeight="1" x14ac:dyDescent="0.25">
      <c r="B899" s="478"/>
      <c r="C899" s="479"/>
      <c r="E899" s="480"/>
      <c r="G899" s="65"/>
    </row>
    <row r="900" spans="2:7" ht="14.25" customHeight="1" x14ac:dyDescent="0.25">
      <c r="B900" s="478"/>
      <c r="C900" s="479"/>
      <c r="E900" s="480"/>
      <c r="G900" s="65"/>
    </row>
    <row r="901" spans="2:7" ht="14.25" customHeight="1" x14ac:dyDescent="0.25">
      <c r="B901" s="478"/>
      <c r="C901" s="479"/>
      <c r="E901" s="480"/>
      <c r="G901" s="65"/>
    </row>
    <row r="902" spans="2:7" ht="14.25" customHeight="1" x14ac:dyDescent="0.25">
      <c r="B902" s="478"/>
      <c r="C902" s="479"/>
      <c r="E902" s="480"/>
      <c r="G902" s="65"/>
    </row>
    <row r="903" spans="2:7" ht="14.25" customHeight="1" x14ac:dyDescent="0.25">
      <c r="B903" s="478"/>
      <c r="C903" s="479"/>
      <c r="E903" s="480"/>
      <c r="G903" s="65"/>
    </row>
    <row r="904" spans="2:7" ht="14.25" customHeight="1" x14ac:dyDescent="0.25">
      <c r="B904" s="478"/>
      <c r="C904" s="479"/>
      <c r="E904" s="480"/>
      <c r="G904" s="65"/>
    </row>
    <row r="905" spans="2:7" ht="14.25" customHeight="1" x14ac:dyDescent="0.25">
      <c r="B905" s="478"/>
      <c r="C905" s="479"/>
      <c r="E905" s="480"/>
      <c r="G905" s="65"/>
    </row>
    <row r="906" spans="2:7" ht="14.25" customHeight="1" x14ac:dyDescent="0.25">
      <c r="B906" s="478"/>
      <c r="C906" s="479"/>
      <c r="E906" s="480"/>
      <c r="G906" s="65"/>
    </row>
    <row r="907" spans="2:7" ht="14.25" customHeight="1" x14ac:dyDescent="0.25">
      <c r="B907" s="478"/>
      <c r="C907" s="479"/>
      <c r="E907" s="480"/>
      <c r="G907" s="65"/>
    </row>
    <row r="908" spans="2:7" ht="14.25" customHeight="1" x14ac:dyDescent="0.25">
      <c r="B908" s="478"/>
      <c r="C908" s="479"/>
      <c r="E908" s="480"/>
      <c r="G908" s="65"/>
    </row>
    <row r="909" spans="2:7" ht="14.25" customHeight="1" x14ac:dyDescent="0.25">
      <c r="B909" s="478"/>
      <c r="C909" s="479"/>
      <c r="E909" s="480"/>
      <c r="G909" s="65"/>
    </row>
    <row r="910" spans="2:7" ht="14.25" customHeight="1" x14ac:dyDescent="0.25">
      <c r="B910" s="478"/>
      <c r="C910" s="479"/>
      <c r="E910" s="480"/>
      <c r="G910" s="65"/>
    </row>
    <row r="911" spans="2:7" ht="14.25" customHeight="1" x14ac:dyDescent="0.25">
      <c r="B911" s="478"/>
      <c r="C911" s="479"/>
      <c r="E911" s="480"/>
      <c r="G911" s="65"/>
    </row>
    <row r="912" spans="2:7" ht="14.25" customHeight="1" x14ac:dyDescent="0.25">
      <c r="B912" s="478"/>
      <c r="C912" s="479"/>
      <c r="E912" s="480"/>
      <c r="G912" s="65"/>
    </row>
    <row r="913" spans="2:7" ht="14.25" customHeight="1" x14ac:dyDescent="0.25">
      <c r="B913" s="478"/>
      <c r="C913" s="479"/>
      <c r="E913" s="480"/>
      <c r="G913" s="65"/>
    </row>
    <row r="914" spans="2:7" ht="14.25" customHeight="1" x14ac:dyDescent="0.25">
      <c r="B914" s="478"/>
      <c r="C914" s="479"/>
      <c r="E914" s="480"/>
      <c r="G914" s="65"/>
    </row>
    <row r="915" spans="2:7" ht="14.25" customHeight="1" x14ac:dyDescent="0.25">
      <c r="B915" s="478"/>
      <c r="C915" s="479"/>
      <c r="E915" s="480"/>
      <c r="G915" s="65"/>
    </row>
    <row r="916" spans="2:7" ht="14.25" customHeight="1" x14ac:dyDescent="0.25">
      <c r="B916" s="478"/>
      <c r="C916" s="479"/>
      <c r="E916" s="480"/>
      <c r="G916" s="65"/>
    </row>
    <row r="917" spans="2:7" ht="14.25" customHeight="1" x14ac:dyDescent="0.25">
      <c r="B917" s="478"/>
      <c r="C917" s="479"/>
      <c r="E917" s="480"/>
      <c r="G917" s="65"/>
    </row>
    <row r="918" spans="2:7" ht="14.25" customHeight="1" x14ac:dyDescent="0.25">
      <c r="B918" s="478"/>
      <c r="C918" s="479"/>
      <c r="E918" s="480"/>
      <c r="G918" s="65"/>
    </row>
    <row r="919" spans="2:7" ht="14.25" customHeight="1" x14ac:dyDescent="0.25">
      <c r="B919" s="478"/>
      <c r="C919" s="479"/>
      <c r="E919" s="480"/>
      <c r="G919" s="65"/>
    </row>
    <row r="920" spans="2:7" ht="14.25" customHeight="1" x14ac:dyDescent="0.25">
      <c r="B920" s="478"/>
      <c r="C920" s="479"/>
      <c r="E920" s="480"/>
      <c r="G920" s="65"/>
    </row>
    <row r="921" spans="2:7" ht="14.25" customHeight="1" x14ac:dyDescent="0.25">
      <c r="B921" s="478"/>
      <c r="C921" s="479"/>
      <c r="E921" s="480"/>
      <c r="G921" s="65"/>
    </row>
    <row r="922" spans="2:7" ht="14.25" customHeight="1" x14ac:dyDescent="0.25">
      <c r="B922" s="478"/>
      <c r="C922" s="479"/>
      <c r="E922" s="480"/>
      <c r="G922" s="65"/>
    </row>
    <row r="923" spans="2:7" ht="14.25" customHeight="1" x14ac:dyDescent="0.25">
      <c r="B923" s="478"/>
      <c r="C923" s="479"/>
      <c r="E923" s="480"/>
      <c r="G923" s="65"/>
    </row>
    <row r="924" spans="2:7" ht="14.25" customHeight="1" x14ac:dyDescent="0.25">
      <c r="B924" s="478"/>
      <c r="C924" s="479"/>
      <c r="E924" s="480"/>
      <c r="G924" s="65"/>
    </row>
    <row r="925" spans="2:7" ht="14.25" customHeight="1" x14ac:dyDescent="0.25">
      <c r="B925" s="478"/>
      <c r="C925" s="479"/>
      <c r="E925" s="480"/>
      <c r="G925" s="65"/>
    </row>
    <row r="926" spans="2:7" ht="14.25" customHeight="1" x14ac:dyDescent="0.25">
      <c r="B926" s="478"/>
      <c r="C926" s="479"/>
      <c r="E926" s="480"/>
      <c r="G926" s="65"/>
    </row>
    <row r="927" spans="2:7" ht="14.25" customHeight="1" x14ac:dyDescent="0.25">
      <c r="B927" s="478"/>
      <c r="C927" s="479"/>
      <c r="E927" s="480"/>
      <c r="G927" s="65"/>
    </row>
    <row r="928" spans="2:7" ht="14.25" customHeight="1" x14ac:dyDescent="0.25">
      <c r="B928" s="478"/>
      <c r="C928" s="479"/>
      <c r="E928" s="480"/>
      <c r="G928" s="65"/>
    </row>
    <row r="929" spans="2:7" ht="14.25" customHeight="1" x14ac:dyDescent="0.25">
      <c r="B929" s="478"/>
      <c r="C929" s="479"/>
      <c r="E929" s="480"/>
      <c r="G929" s="65"/>
    </row>
    <row r="930" spans="2:7" ht="14.25" customHeight="1" x14ac:dyDescent="0.25">
      <c r="B930" s="478"/>
      <c r="C930" s="479"/>
      <c r="E930" s="480"/>
      <c r="G930" s="65"/>
    </row>
    <row r="931" spans="2:7" ht="14.25" customHeight="1" x14ac:dyDescent="0.25">
      <c r="B931" s="478"/>
      <c r="C931" s="479"/>
      <c r="E931" s="480"/>
      <c r="G931" s="65"/>
    </row>
    <row r="932" spans="2:7" ht="14.25" customHeight="1" x14ac:dyDescent="0.25">
      <c r="B932" s="478"/>
      <c r="C932" s="479"/>
      <c r="E932" s="480"/>
      <c r="G932" s="65"/>
    </row>
    <row r="933" spans="2:7" ht="14.25" customHeight="1" x14ac:dyDescent="0.25">
      <c r="B933" s="478"/>
      <c r="C933" s="479"/>
      <c r="E933" s="480"/>
      <c r="G933" s="65"/>
    </row>
    <row r="934" spans="2:7" ht="14.25" customHeight="1" x14ac:dyDescent="0.25">
      <c r="B934" s="478"/>
      <c r="C934" s="479"/>
      <c r="E934" s="480"/>
      <c r="G934" s="65"/>
    </row>
    <row r="935" spans="2:7" ht="14.25" customHeight="1" x14ac:dyDescent="0.25">
      <c r="B935" s="478"/>
      <c r="C935" s="479"/>
      <c r="E935" s="480"/>
      <c r="G935" s="65"/>
    </row>
    <row r="936" spans="2:7" ht="14.25" customHeight="1" x14ac:dyDescent="0.25">
      <c r="B936" s="478"/>
      <c r="C936" s="479"/>
      <c r="E936" s="480"/>
      <c r="G936" s="65"/>
    </row>
    <row r="937" spans="2:7" ht="14.25" customHeight="1" x14ac:dyDescent="0.25">
      <c r="B937" s="478"/>
      <c r="C937" s="479"/>
      <c r="E937" s="480"/>
      <c r="G937" s="65"/>
    </row>
    <row r="938" spans="2:7" ht="14.25" customHeight="1" x14ac:dyDescent="0.25">
      <c r="B938" s="478"/>
      <c r="C938" s="479"/>
      <c r="E938" s="480"/>
      <c r="G938" s="65"/>
    </row>
    <row r="939" spans="2:7" ht="14.25" customHeight="1" x14ac:dyDescent="0.25">
      <c r="B939" s="478"/>
      <c r="C939" s="479"/>
      <c r="E939" s="480"/>
      <c r="G939" s="65"/>
    </row>
    <row r="940" spans="2:7" ht="14.25" customHeight="1" x14ac:dyDescent="0.25">
      <c r="B940" s="478"/>
      <c r="C940" s="479"/>
      <c r="E940" s="480"/>
      <c r="G940" s="65"/>
    </row>
    <row r="941" spans="2:7" ht="14.25" customHeight="1" x14ac:dyDescent="0.25">
      <c r="B941" s="478"/>
      <c r="C941" s="479"/>
      <c r="E941" s="480"/>
      <c r="G941" s="65"/>
    </row>
    <row r="942" spans="2:7" ht="14.25" customHeight="1" x14ac:dyDescent="0.25">
      <c r="B942" s="478"/>
      <c r="C942" s="479"/>
      <c r="E942" s="480"/>
      <c r="G942" s="65"/>
    </row>
    <row r="943" spans="2:7" ht="14.25" customHeight="1" x14ac:dyDescent="0.25">
      <c r="B943" s="478"/>
      <c r="C943" s="479"/>
      <c r="E943" s="480"/>
      <c r="G943" s="65"/>
    </row>
    <row r="944" spans="2:7" ht="14.25" customHeight="1" x14ac:dyDescent="0.25">
      <c r="B944" s="478"/>
      <c r="C944" s="479"/>
      <c r="E944" s="480"/>
      <c r="G944" s="65"/>
    </row>
    <row r="945" spans="2:7" ht="14.25" customHeight="1" x14ac:dyDescent="0.25">
      <c r="B945" s="478"/>
      <c r="C945" s="479"/>
      <c r="E945" s="480"/>
      <c r="G945" s="65"/>
    </row>
    <row r="946" spans="2:7" ht="14.25" customHeight="1" x14ac:dyDescent="0.25">
      <c r="B946" s="478"/>
      <c r="C946" s="479"/>
      <c r="E946" s="480"/>
      <c r="G946" s="65"/>
    </row>
    <row r="947" spans="2:7" ht="14.25" customHeight="1" x14ac:dyDescent="0.25">
      <c r="B947" s="478"/>
      <c r="C947" s="479"/>
      <c r="E947" s="480"/>
      <c r="G947" s="65"/>
    </row>
    <row r="948" spans="2:7" ht="14.25" customHeight="1" x14ac:dyDescent="0.25">
      <c r="B948" s="478"/>
      <c r="C948" s="479"/>
      <c r="E948" s="480"/>
      <c r="G948" s="65"/>
    </row>
    <row r="949" spans="2:7" ht="14.25" customHeight="1" x14ac:dyDescent="0.25">
      <c r="B949" s="478"/>
      <c r="C949" s="479"/>
      <c r="E949" s="480"/>
      <c r="G949" s="65"/>
    </row>
    <row r="950" spans="2:7" ht="14.25" customHeight="1" x14ac:dyDescent="0.25">
      <c r="B950" s="478"/>
      <c r="C950" s="479"/>
      <c r="E950" s="480"/>
      <c r="G950" s="65"/>
    </row>
    <row r="951" spans="2:7" ht="14.25" customHeight="1" x14ac:dyDescent="0.25">
      <c r="B951" s="478"/>
      <c r="C951" s="479"/>
      <c r="E951" s="480"/>
      <c r="G951" s="65"/>
    </row>
    <row r="952" spans="2:7" ht="14.25" customHeight="1" x14ac:dyDescent="0.25">
      <c r="B952" s="478"/>
      <c r="C952" s="479"/>
      <c r="E952" s="480"/>
      <c r="G952" s="65"/>
    </row>
    <row r="953" spans="2:7" ht="14.25" customHeight="1" x14ac:dyDescent="0.25">
      <c r="B953" s="478"/>
      <c r="C953" s="479"/>
      <c r="E953" s="480"/>
      <c r="G953" s="65"/>
    </row>
    <row r="954" spans="2:7" ht="14.25" customHeight="1" x14ac:dyDescent="0.25">
      <c r="B954" s="478"/>
      <c r="C954" s="479"/>
      <c r="E954" s="480"/>
      <c r="G954" s="65"/>
    </row>
    <row r="955" spans="2:7" ht="14.25" customHeight="1" x14ac:dyDescent="0.25">
      <c r="B955" s="478"/>
      <c r="C955" s="479"/>
      <c r="E955" s="480"/>
      <c r="G955" s="65"/>
    </row>
    <row r="956" spans="2:7" ht="14.25" customHeight="1" x14ac:dyDescent="0.25">
      <c r="B956" s="478"/>
      <c r="C956" s="479"/>
      <c r="E956" s="480"/>
      <c r="G956" s="65"/>
    </row>
    <row r="957" spans="2:7" ht="14.25" customHeight="1" x14ac:dyDescent="0.25">
      <c r="B957" s="478"/>
      <c r="C957" s="479"/>
      <c r="E957" s="480"/>
      <c r="G957" s="65"/>
    </row>
    <row r="958" spans="2:7" ht="14.25" customHeight="1" x14ac:dyDescent="0.25">
      <c r="B958" s="478"/>
      <c r="C958" s="479"/>
      <c r="E958" s="480"/>
      <c r="G958" s="65"/>
    </row>
    <row r="959" spans="2:7" ht="14.25" customHeight="1" x14ac:dyDescent="0.25">
      <c r="B959" s="478"/>
      <c r="C959" s="479"/>
      <c r="E959" s="480"/>
      <c r="G959" s="65"/>
    </row>
    <row r="960" spans="2:7" ht="14.25" customHeight="1" x14ac:dyDescent="0.25">
      <c r="B960" s="478"/>
      <c r="C960" s="479"/>
      <c r="E960" s="480"/>
      <c r="G960" s="65"/>
    </row>
    <row r="961" spans="2:7" ht="14.25" customHeight="1" x14ac:dyDescent="0.25">
      <c r="B961" s="478"/>
      <c r="C961" s="479"/>
      <c r="E961" s="480"/>
      <c r="G961" s="65"/>
    </row>
    <row r="962" spans="2:7" ht="14.25" customHeight="1" x14ac:dyDescent="0.25">
      <c r="B962" s="478"/>
      <c r="C962" s="479"/>
      <c r="E962" s="480"/>
      <c r="G962" s="65"/>
    </row>
    <row r="963" spans="2:7" ht="14.25" customHeight="1" x14ac:dyDescent="0.25">
      <c r="B963" s="478"/>
      <c r="C963" s="479"/>
      <c r="E963" s="480"/>
      <c r="G963" s="65"/>
    </row>
    <row r="964" spans="2:7" ht="14.25" customHeight="1" x14ac:dyDescent="0.25">
      <c r="B964" s="478"/>
      <c r="C964" s="479"/>
      <c r="E964" s="480"/>
      <c r="G964" s="65"/>
    </row>
    <row r="965" spans="2:7" ht="14.25" customHeight="1" x14ac:dyDescent="0.25">
      <c r="B965" s="478"/>
      <c r="C965" s="479"/>
      <c r="E965" s="480"/>
      <c r="G965" s="65"/>
    </row>
    <row r="966" spans="2:7" ht="14.25" customHeight="1" x14ac:dyDescent="0.25">
      <c r="B966" s="478"/>
      <c r="C966" s="479"/>
      <c r="E966" s="480"/>
      <c r="G966" s="65"/>
    </row>
    <row r="967" spans="2:7" ht="14.25" customHeight="1" x14ac:dyDescent="0.25">
      <c r="B967" s="478"/>
      <c r="C967" s="479"/>
      <c r="E967" s="480"/>
      <c r="G967" s="65"/>
    </row>
    <row r="968" spans="2:7" ht="14.25" customHeight="1" x14ac:dyDescent="0.25">
      <c r="B968" s="478"/>
      <c r="C968" s="479"/>
      <c r="E968" s="480"/>
      <c r="G968" s="65"/>
    </row>
    <row r="969" spans="2:7" ht="14.25" customHeight="1" x14ac:dyDescent="0.25">
      <c r="B969" s="478"/>
      <c r="C969" s="479"/>
      <c r="E969" s="480"/>
      <c r="G969" s="65"/>
    </row>
    <row r="970" spans="2:7" ht="14.25" customHeight="1" x14ac:dyDescent="0.25">
      <c r="B970" s="478"/>
      <c r="C970" s="479"/>
      <c r="E970" s="480"/>
      <c r="G970" s="65"/>
    </row>
    <row r="971" spans="2:7" ht="14.25" customHeight="1" x14ac:dyDescent="0.25">
      <c r="B971" s="478"/>
      <c r="C971" s="479"/>
      <c r="E971" s="480"/>
      <c r="G971" s="65"/>
    </row>
    <row r="972" spans="2:7" ht="14.25" customHeight="1" x14ac:dyDescent="0.25">
      <c r="B972" s="478"/>
      <c r="C972" s="479"/>
      <c r="E972" s="480"/>
      <c r="G972" s="65"/>
    </row>
    <row r="973" spans="2:7" ht="14.25" customHeight="1" x14ac:dyDescent="0.25">
      <c r="B973" s="478"/>
      <c r="C973" s="479"/>
      <c r="E973" s="480"/>
      <c r="G973" s="65"/>
    </row>
    <row r="974" spans="2:7" ht="14.25" customHeight="1" x14ac:dyDescent="0.25">
      <c r="B974" s="478"/>
      <c r="C974" s="479"/>
      <c r="E974" s="480"/>
      <c r="G974" s="65"/>
    </row>
    <row r="975" spans="2:7" ht="14.25" customHeight="1" x14ac:dyDescent="0.25">
      <c r="B975" s="478"/>
      <c r="C975" s="479"/>
      <c r="E975" s="480"/>
      <c r="G975" s="65"/>
    </row>
    <row r="976" spans="2:7" ht="14.25" customHeight="1" x14ac:dyDescent="0.25">
      <c r="B976" s="478"/>
      <c r="C976" s="479"/>
      <c r="E976" s="480"/>
      <c r="G976" s="65"/>
    </row>
    <row r="977" spans="2:7" ht="14.25" customHeight="1" x14ac:dyDescent="0.25">
      <c r="B977" s="478"/>
      <c r="C977" s="479"/>
      <c r="E977" s="480"/>
      <c r="G977" s="65"/>
    </row>
    <row r="978" spans="2:7" ht="14.25" customHeight="1" x14ac:dyDescent="0.25">
      <c r="B978" s="478"/>
      <c r="C978" s="479"/>
      <c r="E978" s="480"/>
      <c r="G978" s="65"/>
    </row>
    <row r="979" spans="2:7" ht="14.25" customHeight="1" x14ac:dyDescent="0.25">
      <c r="B979" s="478"/>
      <c r="C979" s="479"/>
      <c r="E979" s="480"/>
      <c r="G979" s="65"/>
    </row>
    <row r="980" spans="2:7" ht="14.25" customHeight="1" x14ac:dyDescent="0.25">
      <c r="B980" s="478"/>
      <c r="C980" s="479"/>
      <c r="E980" s="480"/>
      <c r="G980" s="65"/>
    </row>
    <row r="981" spans="2:7" ht="14.25" customHeight="1" x14ac:dyDescent="0.25">
      <c r="B981" s="478"/>
      <c r="C981" s="479"/>
      <c r="E981" s="480"/>
      <c r="G981" s="65"/>
    </row>
    <row r="982" spans="2:7" ht="14.25" customHeight="1" x14ac:dyDescent="0.25">
      <c r="B982" s="478"/>
      <c r="C982" s="479"/>
      <c r="E982" s="480"/>
      <c r="G982" s="65"/>
    </row>
    <row r="983" spans="2:7" ht="14.25" customHeight="1" x14ac:dyDescent="0.25">
      <c r="B983" s="478"/>
      <c r="C983" s="479"/>
      <c r="E983" s="480"/>
      <c r="G983" s="65"/>
    </row>
    <row r="984" spans="2:7" ht="14.25" customHeight="1" x14ac:dyDescent="0.25">
      <c r="B984" s="478"/>
      <c r="C984" s="479"/>
      <c r="E984" s="480"/>
      <c r="G984" s="65"/>
    </row>
    <row r="985" spans="2:7" ht="14.25" customHeight="1" x14ac:dyDescent="0.25">
      <c r="B985" s="478"/>
      <c r="C985" s="479"/>
      <c r="E985" s="480"/>
      <c r="G985" s="65"/>
    </row>
    <row r="986" spans="2:7" ht="14.25" customHeight="1" x14ac:dyDescent="0.25">
      <c r="B986" s="478"/>
      <c r="C986" s="479"/>
      <c r="E986" s="480"/>
      <c r="G986" s="65"/>
    </row>
    <row r="987" spans="2:7" ht="14.25" customHeight="1" x14ac:dyDescent="0.25">
      <c r="B987" s="478"/>
      <c r="C987" s="479"/>
      <c r="E987" s="480"/>
      <c r="G987" s="65"/>
    </row>
    <row r="988" spans="2:7" ht="14.25" customHeight="1" x14ac:dyDescent="0.25">
      <c r="B988" s="478"/>
      <c r="C988" s="479"/>
      <c r="E988" s="480"/>
      <c r="G988" s="65"/>
    </row>
    <row r="989" spans="2:7" ht="14.25" customHeight="1" x14ac:dyDescent="0.25">
      <c r="B989" s="478"/>
      <c r="C989" s="479"/>
      <c r="E989" s="480"/>
      <c r="G989" s="65"/>
    </row>
    <row r="990" spans="2:7" ht="14.25" customHeight="1" x14ac:dyDescent="0.25">
      <c r="B990" s="478"/>
      <c r="C990" s="479"/>
      <c r="E990" s="480"/>
      <c r="G990" s="65"/>
    </row>
    <row r="991" spans="2:7" ht="14.25" customHeight="1" x14ac:dyDescent="0.25">
      <c r="B991" s="478"/>
      <c r="C991" s="479"/>
      <c r="E991" s="480"/>
      <c r="G991" s="65"/>
    </row>
    <row r="992" spans="2:7" ht="14.25" customHeight="1" x14ac:dyDescent="0.25">
      <c r="B992" s="478"/>
      <c r="C992" s="479"/>
      <c r="E992" s="480"/>
      <c r="G992" s="65"/>
    </row>
    <row r="993" spans="2:7" ht="14.25" customHeight="1" x14ac:dyDescent="0.25">
      <c r="B993" s="478"/>
      <c r="C993" s="479"/>
      <c r="E993" s="480"/>
      <c r="G993" s="65"/>
    </row>
    <row r="994" spans="2:7" ht="14.25" customHeight="1" x14ac:dyDescent="0.25">
      <c r="B994" s="478"/>
      <c r="C994" s="479"/>
      <c r="E994" s="480"/>
      <c r="G994" s="65"/>
    </row>
    <row r="995" spans="2:7" ht="14.25" customHeight="1" x14ac:dyDescent="0.25">
      <c r="B995" s="478"/>
      <c r="C995" s="479"/>
      <c r="E995" s="480"/>
      <c r="G995" s="65"/>
    </row>
    <row r="996" spans="2:7" ht="14.25" customHeight="1" x14ac:dyDescent="0.25">
      <c r="B996" s="478"/>
      <c r="C996" s="479"/>
      <c r="E996" s="480"/>
      <c r="G996" s="65"/>
    </row>
    <row r="997" spans="2:7" ht="14.25" customHeight="1" x14ac:dyDescent="0.25">
      <c r="B997" s="478"/>
      <c r="C997" s="479"/>
      <c r="E997" s="480"/>
      <c r="G997" s="65"/>
    </row>
    <row r="998" spans="2:7" ht="14.25" customHeight="1" x14ac:dyDescent="0.25">
      <c r="B998" s="478"/>
      <c r="C998" s="479"/>
      <c r="E998" s="480"/>
      <c r="G998" s="65"/>
    </row>
    <row r="999" spans="2:7" ht="14.25" customHeight="1" x14ac:dyDescent="0.25">
      <c r="B999" s="478"/>
      <c r="C999" s="479"/>
      <c r="E999" s="480"/>
      <c r="G999" s="65"/>
    </row>
    <row r="1000" spans="2:7" ht="14.25" customHeight="1" x14ac:dyDescent="0.25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2578125" defaultRowHeight="15" customHeight="1" x14ac:dyDescent="0.25"/>
  <cols>
    <col min="1" max="1" width="5" customWidth="1"/>
    <col min="2" max="2" width="12.7109375" customWidth="1"/>
    <col min="3" max="3" width="23.28515625" customWidth="1"/>
    <col min="4" max="4" width="17.5703125" customWidth="1"/>
    <col min="5" max="5" width="29" customWidth="1"/>
    <col min="6" max="6" width="24.85546875" customWidth="1"/>
    <col min="7" max="7" width="22" customWidth="1"/>
    <col min="8" max="8" width="15.5703125" customWidth="1"/>
    <col min="9" max="9" width="19.5703125" customWidth="1"/>
    <col min="10" max="10" width="20.140625" customWidth="1"/>
    <col min="11" max="11" width="16.7109375" customWidth="1"/>
    <col min="12" max="12" width="15.28515625" customWidth="1"/>
    <col min="13" max="13" width="19" customWidth="1"/>
    <col min="14" max="14" width="19.5703125" customWidth="1"/>
    <col min="15" max="15" width="16.7109375" customWidth="1"/>
    <col min="16" max="16" width="15.28515625" customWidth="1"/>
    <col min="17" max="17" width="8.7109375" customWidth="1"/>
    <col min="18" max="18" width="14.7109375" customWidth="1"/>
    <col min="19" max="19" width="11.85546875" customWidth="1"/>
    <col min="20" max="20" width="10.5703125" customWidth="1"/>
    <col min="21" max="21" width="9.140625" customWidth="1"/>
    <col min="22" max="26" width="8.7109375" customWidth="1"/>
  </cols>
  <sheetData>
    <row r="1" spans="1:26" ht="14.25" customHeight="1" x14ac:dyDescent="0.25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25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25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25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25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25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25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25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25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25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25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25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25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25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25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25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25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25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25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25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25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25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25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25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25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25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25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25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25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25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25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25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25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25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25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25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25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25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25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25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25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25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25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25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25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25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25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25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25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25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25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25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25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25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25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25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25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25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25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25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25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25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25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25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25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25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25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25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25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25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25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25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25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25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25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25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25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25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25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25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25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25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25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25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25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25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25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25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25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25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25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25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25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25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25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25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25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25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25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25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25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25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25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25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25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25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25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25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25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25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25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25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25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25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25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25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25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25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25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25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25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25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25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25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25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25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25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25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25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25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25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25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25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25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25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25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25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25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25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25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25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25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25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25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25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25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25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25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25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25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25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25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25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25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25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25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25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25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25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25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25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25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25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25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25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25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25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25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25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25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25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25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25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25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25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25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25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25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25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25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25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25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25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25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25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25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25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25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25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25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25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25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25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25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25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25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25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25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25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25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25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25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25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25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25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25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25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25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25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25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25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25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25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25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25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25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25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25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25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25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25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25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25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25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25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25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25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25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25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25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25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25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25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25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25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25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25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25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25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25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25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25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25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25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25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25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25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25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25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25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25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25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25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25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25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25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25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25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25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25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25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25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25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25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25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25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25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25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25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25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25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25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25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25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25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25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25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25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25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25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25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25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25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25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25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25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25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25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25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25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25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25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25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25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25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25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25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25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25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25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25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25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25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25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25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25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25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25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25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25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25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25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25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25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25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25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25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25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25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25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25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25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25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25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25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25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25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25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25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25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25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25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25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25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25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25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25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25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25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25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25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25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25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25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25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25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25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25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25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25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25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25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25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25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25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25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25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25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25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25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25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25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25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25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25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25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25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25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25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25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25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25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25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25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25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25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25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25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25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25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25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25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25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25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25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25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25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25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25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25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25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25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25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25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25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25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25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25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25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25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25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25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25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25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25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25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25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25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25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25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25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25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25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25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25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25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25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25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25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25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25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25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25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25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25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25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25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25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25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25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25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25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25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25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25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25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25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25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25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25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25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25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25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25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25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25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25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25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25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25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25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25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25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25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25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25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25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25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25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25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25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25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25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25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25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25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25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25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25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25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25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25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25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25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25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25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25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25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25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25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25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25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25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25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25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25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25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25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25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25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25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25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25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25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25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25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25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25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25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25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25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25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25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25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25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25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25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25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25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25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25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25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25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25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25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25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25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25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25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25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25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25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25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25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25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25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25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25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25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25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25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25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25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25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25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25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25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25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25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25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25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25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25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25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25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25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25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25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25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25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25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25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25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25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25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25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25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25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25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25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25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25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25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25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25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25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25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25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25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25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25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25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25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25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25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25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25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25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25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25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25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25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25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25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25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25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25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25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25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25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25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25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25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25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25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25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25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25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25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25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25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25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25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25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25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25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25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25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25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25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25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25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25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25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25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25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25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25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25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25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25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25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25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25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25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25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25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25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25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25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25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25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25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25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25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25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25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25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25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25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25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25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25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25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25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25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25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25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25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25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25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25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25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25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25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25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25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25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25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25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25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25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25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25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25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25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25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25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25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25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25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25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25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25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25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25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25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25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25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25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25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25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25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25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25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25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25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25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25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25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25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25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25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25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25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25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25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25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25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25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25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25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25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25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25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25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25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25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25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25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25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25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25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25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25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25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25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25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25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25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25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25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25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25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25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25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25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25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25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25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25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25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25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25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25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25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25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25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25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25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25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25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25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25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25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25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25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25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25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25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25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25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25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25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25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25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25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25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25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25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25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25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25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25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25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25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25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25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25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25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25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25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25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25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25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25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25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25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25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25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25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25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25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25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25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25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25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25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25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25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25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25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25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25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25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25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25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25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25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25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25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25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25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25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25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25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25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25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25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25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25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25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25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25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25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25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25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25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25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25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25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25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25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25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25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25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25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25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25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25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25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25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25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25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25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25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25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25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25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25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25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25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25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25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25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25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25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25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25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25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25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25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25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25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25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25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25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25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25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25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25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25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25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25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25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25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25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25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25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25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25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25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25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25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25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25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25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25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25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25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25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25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25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25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25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25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25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25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25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25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25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25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25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25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25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25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25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25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25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25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25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25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25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25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25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25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25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25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25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25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25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25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25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25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25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25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25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25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25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25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25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25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25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25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25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25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25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25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25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25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25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25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25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25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25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25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25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25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25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25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25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25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25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25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25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25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25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25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25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25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25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25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25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25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25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25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25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25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25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25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25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25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25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25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25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25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25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25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25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25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25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25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25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25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25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25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25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25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25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25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25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25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25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25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25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25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25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25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25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25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25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25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25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25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25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25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25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25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25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25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2026-10-28T12:53:18Z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